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mc:AlternateContent xmlns:mc="http://schemas.openxmlformats.org/markup-compatibility/2006">
    <mc:Choice Requires="x15">
      <x15ac:absPath xmlns:x15ac="http://schemas.microsoft.com/office/spreadsheetml/2010/11/ac" url="https://d.docs.live.net/c902b7dcd1a6e148/Desktop/"/>
    </mc:Choice>
  </mc:AlternateContent>
  <xr:revisionPtr revIDLastSave="0" documentId="8_{A611B442-4BCE-4D4F-AE1E-F69865F7E542}" xr6:coauthVersionLast="47" xr6:coauthVersionMax="47" xr10:uidLastSave="{00000000-0000-0000-0000-000000000000}"/>
  <bookViews>
    <workbookView xWindow="-120" yWindow="-120" windowWidth="29040" windowHeight="15720" tabRatio="896" xr2:uid="{00000000-000D-0000-FFFF-FFFF00000000}"/>
  </bookViews>
  <sheets>
    <sheet name="Hinweise" sheetId="1" r:id="rId1"/>
    <sheet name="Privatentnahmen" sheetId="4" r:id="rId2"/>
    <sheet name="Kapitalbedarfsplanung" sheetId="2" r:id="rId3"/>
    <sheet name="Finanzplanung" sheetId="3" r:id="rId4"/>
    <sheet name="Umsatzplan" sheetId="20" r:id="rId5"/>
    <sheet name="Liquiditätsplan" sheetId="9" r:id="rId6"/>
    <sheet name="Rentabilitätsberechnung" sheetId="11" r:id="rId7"/>
    <sheet name="Daten int." sheetId="16" state="hidden" r:id="rId8"/>
    <sheet name="Kalk. int." sheetId="19" state="hidden" r:id="rId9"/>
    <sheet name="Finanz. int." sheetId="6" state="hidden" r:id="rId10"/>
    <sheet name="Gew.-St. int." sheetId="14" state="hidden" r:id="rId11"/>
  </sheets>
  <definedNames>
    <definedName name="______xlnm.Print_Area" localSheetId="3">Finanzplanung!$A$11:$D$28</definedName>
    <definedName name="______xlnm.Print_Area" localSheetId="2">Kapitalbedarfsplanung!$B$1:$D$37</definedName>
    <definedName name="______xlnm.Print_Area" localSheetId="5">Liquiditätsplan!$B$1:$O$126</definedName>
    <definedName name="______xlnm.Print_Area" localSheetId="1">Privatentnahmen!$B$1:$I$60</definedName>
    <definedName name="______xlnm.Print_Area" localSheetId="6">Rentabilitätsberechnung!$A$1:$F$40</definedName>
    <definedName name="______xlnm.Print_Titles" localSheetId="5">Liquiditätsplan!$A:$A</definedName>
    <definedName name="_____xlnm.Print_Area" localSheetId="3">Finanzplanung!$A$11:$D$28</definedName>
    <definedName name="_____xlnm.Print_Area" localSheetId="2">Kapitalbedarfsplanung!$B$1:$D$37</definedName>
    <definedName name="_____xlnm.Print_Area" localSheetId="5">Liquiditätsplan!$B$1:$O$126</definedName>
    <definedName name="_____xlnm.Print_Area" localSheetId="1">Privatentnahmen!$B$1:$I$60</definedName>
    <definedName name="_____xlnm.Print_Area" localSheetId="6">Rentabilitätsberechnung!$A$1:$F$40</definedName>
    <definedName name="_____xlnm.Print_Titles" localSheetId="5">Liquiditätsplan!$A:$A</definedName>
    <definedName name="____xlnm.Print_Area" localSheetId="3">Finanzplanung!$A$11:$D$28</definedName>
    <definedName name="____xlnm.Print_Area" localSheetId="0">Hinweise!$A$1:$B$26</definedName>
    <definedName name="____xlnm.Print_Area" localSheetId="2">Kapitalbedarfsplanung!$B$1:$D$37</definedName>
    <definedName name="____xlnm.Print_Area" localSheetId="5">Liquiditätsplan!$B$1:$O$126</definedName>
    <definedName name="____xlnm.Print_Area" localSheetId="1">Privatentnahmen!$B$1:$I$60</definedName>
    <definedName name="____xlnm.Print_Area" localSheetId="6">Rentabilitätsberechnung!$A$1:$F$40</definedName>
    <definedName name="____xlnm.Print_Titles" localSheetId="5">Liquiditätsplan!$A:$A</definedName>
    <definedName name="___xlnm.Print_Area" localSheetId="9">'Finanz. int.'!$A$1:$P$57</definedName>
    <definedName name="___xlnm.Print_Area" localSheetId="3">Finanzplanung!$A$11:$F$31</definedName>
    <definedName name="___xlnm.Print_Area" localSheetId="0">Hinweise!$A$1:$B$26</definedName>
    <definedName name="___xlnm.Print_Area" localSheetId="2">Kapitalbedarfsplanung!$B$1:$D$44</definedName>
    <definedName name="___xlnm.Print_Area" localSheetId="5">Liquiditätsplan!$A$1:$O$39</definedName>
    <definedName name="___xlnm.Print_Area" localSheetId="1">Privatentnahmen!$A$1:$I$60</definedName>
    <definedName name="___xlnm.Print_Area" localSheetId="6">Rentabilitätsberechnung!$A$1:$F$42</definedName>
    <definedName name="___xlnm.Print_Titles" localSheetId="5">Liquiditätsplan!$A:$A</definedName>
    <definedName name="__xlnm.Print_Area" localSheetId="9">'Finanz. int.'!$A$1:$P$57</definedName>
    <definedName name="__xlnm.Print_Area" localSheetId="3">Finanzplanung!$A$11:$F$31</definedName>
    <definedName name="__xlnm.Print_Area" localSheetId="0">Hinweise!$A$1:$B$26</definedName>
    <definedName name="__xlnm.Print_Area" localSheetId="2">Kapitalbedarfsplanung!$B$1:$D$44</definedName>
    <definedName name="__xlnm.Print_Area" localSheetId="5">Liquiditätsplan!$A$1:$O$39</definedName>
    <definedName name="__xlnm.Print_Area" localSheetId="1">Privatentnahmen!$A$1:$I$60</definedName>
    <definedName name="__xlnm.Print_Area" localSheetId="6">Rentabilitätsberechnung!$A$1:$F$42</definedName>
    <definedName name="__xlnm.Print_Titles" localSheetId="5">Liquiditätsplan!$A:$A</definedName>
    <definedName name="_xlnm._FilterDatabase" localSheetId="10" hidden="1">'Gew.-St. int.'!$A$4:$I$4</definedName>
    <definedName name="_xlnm.Print_Area" localSheetId="7">'Daten int.'!$A$1:$O$182</definedName>
    <definedName name="_xlnm.Print_Area" localSheetId="9">'Finanz. int.'!$A$1:$AL$61</definedName>
    <definedName name="_xlnm.Print_Area" localSheetId="3">Finanzplanung!$A$1:$E$31</definedName>
    <definedName name="_xlnm.Print_Area" localSheetId="10">'Gew.-St. int.'!$A$1:$I$400</definedName>
    <definedName name="_xlnm.Print_Area" localSheetId="0">Hinweise!$B$2:$B$27</definedName>
    <definedName name="_xlnm.Print_Area" localSheetId="2">Kapitalbedarfsplanung!$B$1:$D$40</definedName>
    <definedName name="_xlnm.Print_Area" localSheetId="5">Liquiditätsplan!$A$1:$O$126</definedName>
    <definedName name="_xlnm.Print_Area" localSheetId="1">Privatentnahmen!$A$1:$G$60</definedName>
    <definedName name="_xlnm.Print_Area" localSheetId="6">Rentabilitätsberechnung!$B$2:$F$42</definedName>
    <definedName name="_xlnm.Print_Area" localSheetId="4">Umsatzplan!$A$1:$O$99</definedName>
    <definedName name="_xlnm.Print_Titles" localSheetId="10">'Gew.-St. int.'!$1:$4</definedName>
    <definedName name="_xlnm.Print_Titles" localSheetId="5">Liquiditätsplan!$A:$A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11" l="1"/>
  <c r="B124" i="9"/>
  <c r="B82" i="9"/>
  <c r="N124" i="9"/>
  <c r="M124" i="9"/>
  <c r="L124" i="9"/>
  <c r="K124" i="9"/>
  <c r="J124" i="9"/>
  <c r="I124" i="9"/>
  <c r="H124" i="9"/>
  <c r="G124" i="9"/>
  <c r="F124" i="9"/>
  <c r="E124" i="9"/>
  <c r="D124" i="9"/>
  <c r="C124" i="9"/>
  <c r="N82" i="9"/>
  <c r="M82" i="9"/>
  <c r="L82" i="9"/>
  <c r="K82" i="9"/>
  <c r="J82" i="9"/>
  <c r="I82" i="9"/>
  <c r="H82" i="9"/>
  <c r="G82" i="9"/>
  <c r="F82" i="9"/>
  <c r="E82" i="9"/>
  <c r="D82" i="9"/>
  <c r="C82" i="9"/>
  <c r="D92" i="20"/>
  <c r="E92" i="20" s="1"/>
  <c r="F92" i="20" s="1"/>
  <c r="G92" i="20" s="1"/>
  <c r="H92" i="20" s="1"/>
  <c r="I92" i="20" s="1"/>
  <c r="J92" i="20" s="1"/>
  <c r="K92" i="20" s="1"/>
  <c r="L92" i="20" s="1"/>
  <c r="M92" i="20" s="1"/>
  <c r="N92" i="20" s="1"/>
  <c r="D89" i="20"/>
  <c r="E88" i="20"/>
  <c r="F88" i="20" s="1"/>
  <c r="D88" i="20"/>
  <c r="D84" i="20"/>
  <c r="E84" i="20" s="1"/>
  <c r="D80" i="20"/>
  <c r="E80" i="20" s="1"/>
  <c r="D76" i="20"/>
  <c r="D77" i="20" s="1"/>
  <c r="D59" i="20"/>
  <c r="E59" i="20" s="1"/>
  <c r="F59" i="20" s="1"/>
  <c r="G59" i="20" s="1"/>
  <c r="H59" i="20" s="1"/>
  <c r="I59" i="20" s="1"/>
  <c r="J59" i="20" s="1"/>
  <c r="K59" i="20" s="1"/>
  <c r="L59" i="20" s="1"/>
  <c r="M59" i="20" s="1"/>
  <c r="N59" i="20" s="1"/>
  <c r="D55" i="20"/>
  <c r="E55" i="20" s="1"/>
  <c r="D51" i="20"/>
  <c r="E51" i="20" s="1"/>
  <c r="D47" i="20"/>
  <c r="E47" i="20" s="1"/>
  <c r="D43" i="20"/>
  <c r="E43" i="20" s="1"/>
  <c r="D26" i="20"/>
  <c r="E26" i="20" s="1"/>
  <c r="F26" i="20" s="1"/>
  <c r="G26" i="20" s="1"/>
  <c r="H26" i="20" s="1"/>
  <c r="I26" i="20" s="1"/>
  <c r="J26" i="20" s="1"/>
  <c r="K26" i="20" s="1"/>
  <c r="L26" i="20" s="1"/>
  <c r="M26" i="20" s="1"/>
  <c r="N26" i="20" s="1"/>
  <c r="D22" i="20"/>
  <c r="E22" i="20" s="1"/>
  <c r="F22" i="20" s="1"/>
  <c r="G22" i="20" s="1"/>
  <c r="H22" i="20" s="1"/>
  <c r="I22" i="20" s="1"/>
  <c r="J22" i="20" s="1"/>
  <c r="K22" i="20" s="1"/>
  <c r="L22" i="20" s="1"/>
  <c r="M22" i="20" s="1"/>
  <c r="N22" i="20" s="1"/>
  <c r="D18" i="20"/>
  <c r="E18" i="20" s="1"/>
  <c r="F18" i="20" s="1"/>
  <c r="G18" i="20" s="1"/>
  <c r="H18" i="20" s="1"/>
  <c r="I18" i="20" s="1"/>
  <c r="J18" i="20" s="1"/>
  <c r="K18" i="20" s="1"/>
  <c r="L18" i="20" s="1"/>
  <c r="M18" i="20" s="1"/>
  <c r="N18" i="20" s="1"/>
  <c r="D14" i="20"/>
  <c r="E14" i="20" s="1"/>
  <c r="F14" i="20" s="1"/>
  <c r="G14" i="20" s="1"/>
  <c r="H14" i="20" s="1"/>
  <c r="I14" i="20" s="1"/>
  <c r="J14" i="20" s="1"/>
  <c r="K14" i="20" s="1"/>
  <c r="L14" i="20" s="1"/>
  <c r="M14" i="20" s="1"/>
  <c r="N14" i="20" s="1"/>
  <c r="E10" i="20"/>
  <c r="F10" i="20" s="1"/>
  <c r="D10" i="20"/>
  <c r="D11" i="20" s="1"/>
  <c r="B84" i="9"/>
  <c r="B126" i="9" s="1"/>
  <c r="B83" i="9"/>
  <c r="B125" i="9" s="1"/>
  <c r="B127" i="9"/>
  <c r="A63" i="20"/>
  <c r="A96" i="20" s="1"/>
  <c r="C12" i="11"/>
  <c r="D52" i="4" s="1"/>
  <c r="D11" i="11"/>
  <c r="E11" i="11"/>
  <c r="C11" i="11"/>
  <c r="E37" i="20"/>
  <c r="E70" i="20" s="1"/>
  <c r="B7" i="3"/>
  <c r="B9" i="3"/>
  <c r="B7" i="2"/>
  <c r="B5" i="2"/>
  <c r="E12" i="4"/>
  <c r="F12" i="4" s="1"/>
  <c r="F52" i="4"/>
  <c r="E52" i="4"/>
  <c r="E11" i="20"/>
  <c r="C11" i="20"/>
  <c r="F84" i="20" l="1"/>
  <c r="E85" i="20"/>
  <c r="G88" i="20"/>
  <c r="F89" i="20"/>
  <c r="F80" i="20"/>
  <c r="E81" i="20"/>
  <c r="E89" i="20"/>
  <c r="E76" i="20"/>
  <c r="D85" i="20"/>
  <c r="D81" i="20"/>
  <c r="F43" i="20"/>
  <c r="E44" i="20"/>
  <c r="E48" i="20"/>
  <c r="F47" i="20"/>
  <c r="F51" i="20"/>
  <c r="E52" i="20"/>
  <c r="E56" i="20"/>
  <c r="F55" i="20"/>
  <c r="D56" i="20"/>
  <c r="D52" i="20"/>
  <c r="D48" i="20"/>
  <c r="D44" i="20"/>
  <c r="G10" i="20"/>
  <c r="F11" i="20"/>
  <c r="Q74" i="9"/>
  <c r="Q116" i="9" s="1"/>
  <c r="N93" i="20"/>
  <c r="M93" i="20"/>
  <c r="L93" i="20"/>
  <c r="K93" i="20"/>
  <c r="J93" i="20"/>
  <c r="I93" i="20"/>
  <c r="H93" i="20"/>
  <c r="G93" i="20"/>
  <c r="F93" i="20"/>
  <c r="E93" i="20"/>
  <c r="D93" i="20"/>
  <c r="C93" i="20"/>
  <c r="C89" i="20"/>
  <c r="C85" i="20"/>
  <c r="C81" i="20"/>
  <c r="C77" i="20"/>
  <c r="N60" i="20"/>
  <c r="M60" i="20"/>
  <c r="L60" i="20"/>
  <c r="K60" i="20"/>
  <c r="J60" i="20"/>
  <c r="I60" i="20"/>
  <c r="H60" i="20"/>
  <c r="G60" i="20"/>
  <c r="F60" i="20"/>
  <c r="E60" i="20"/>
  <c r="D60" i="20"/>
  <c r="C60" i="20"/>
  <c r="C56" i="20"/>
  <c r="C52" i="20"/>
  <c r="C48" i="20"/>
  <c r="C44" i="20"/>
  <c r="N27" i="20"/>
  <c r="M27" i="20"/>
  <c r="L27" i="20"/>
  <c r="K27" i="20"/>
  <c r="J27" i="20"/>
  <c r="I27" i="20"/>
  <c r="H27" i="20"/>
  <c r="G27" i="20"/>
  <c r="F27" i="20"/>
  <c r="E27" i="20"/>
  <c r="D27" i="20"/>
  <c r="C27" i="20"/>
  <c r="N23" i="20"/>
  <c r="M23" i="20"/>
  <c r="L23" i="20"/>
  <c r="K23" i="20"/>
  <c r="J23" i="20"/>
  <c r="I23" i="20"/>
  <c r="H23" i="20"/>
  <c r="G23" i="20"/>
  <c r="F23" i="20"/>
  <c r="E23" i="20"/>
  <c r="D23" i="20"/>
  <c r="C23" i="20"/>
  <c r="N19" i="20"/>
  <c r="M19" i="20"/>
  <c r="L19" i="20"/>
  <c r="K19" i="20"/>
  <c r="J19" i="20"/>
  <c r="I19" i="20"/>
  <c r="H19" i="20"/>
  <c r="G19" i="20"/>
  <c r="F19" i="20"/>
  <c r="E19" i="20"/>
  <c r="D19" i="20"/>
  <c r="C19" i="20"/>
  <c r="N15" i="20"/>
  <c r="M15" i="20"/>
  <c r="L15" i="20"/>
  <c r="K15" i="20"/>
  <c r="J15" i="20"/>
  <c r="I15" i="20"/>
  <c r="H15" i="20"/>
  <c r="G15" i="20"/>
  <c r="F15" i="20"/>
  <c r="E15" i="20"/>
  <c r="D15" i="20"/>
  <c r="C15" i="20"/>
  <c r="F76" i="20" l="1"/>
  <c r="E77" i="20"/>
  <c r="F81" i="20"/>
  <c r="G80" i="20"/>
  <c r="H88" i="20"/>
  <c r="G89" i="20"/>
  <c r="G84" i="20"/>
  <c r="F85" i="20"/>
  <c r="G55" i="20"/>
  <c r="F56" i="20"/>
  <c r="G51" i="20"/>
  <c r="F52" i="20"/>
  <c r="G47" i="20"/>
  <c r="F48" i="20"/>
  <c r="F44" i="20"/>
  <c r="F61" i="20" s="1"/>
  <c r="F51" i="9" s="1"/>
  <c r="G43" i="20"/>
  <c r="G11" i="20"/>
  <c r="G28" i="20" s="1"/>
  <c r="G9" i="9" s="1"/>
  <c r="G12" i="9" s="1"/>
  <c r="H10" i="20"/>
  <c r="O27" i="20"/>
  <c r="O60" i="20"/>
  <c r="O93" i="20"/>
  <c r="O91" i="20"/>
  <c r="O87" i="20"/>
  <c r="O83" i="20"/>
  <c r="O79" i="20"/>
  <c r="O75" i="20"/>
  <c r="O58" i="20"/>
  <c r="O54" i="20"/>
  <c r="O50" i="20"/>
  <c r="O46" i="20"/>
  <c r="O42" i="20"/>
  <c r="O25" i="20"/>
  <c r="O21" i="20"/>
  <c r="O17" i="20"/>
  <c r="O13" i="20"/>
  <c r="O9" i="20"/>
  <c r="O15" i="20"/>
  <c r="O19" i="20"/>
  <c r="O23" i="20"/>
  <c r="F28" i="20"/>
  <c r="F9" i="9" s="1"/>
  <c r="F12" i="9" s="1"/>
  <c r="E28" i="20"/>
  <c r="E9" i="9" s="1"/>
  <c r="E12" i="9" s="1"/>
  <c r="D28" i="20"/>
  <c r="D9" i="9" s="1"/>
  <c r="D12" i="9" s="1"/>
  <c r="C28" i="20"/>
  <c r="C9" i="9" s="1"/>
  <c r="E61" i="20"/>
  <c r="E51" i="9" s="1"/>
  <c r="D61" i="20"/>
  <c r="D51" i="9" s="1"/>
  <c r="C61" i="20"/>
  <c r="C51" i="9" s="1"/>
  <c r="D94" i="20"/>
  <c r="D93" i="9" s="1"/>
  <c r="E94" i="20"/>
  <c r="E93" i="9" s="1"/>
  <c r="C94" i="20"/>
  <c r="C93" i="9" s="1"/>
  <c r="Q19" i="9"/>
  <c r="Q31" i="9"/>
  <c r="Q33" i="9"/>
  <c r="A4" i="20"/>
  <c r="A37" i="20" s="1"/>
  <c r="A70" i="20" s="1"/>
  <c r="A2" i="20"/>
  <c r="A35" i="20" s="1"/>
  <c r="A68" i="20" s="1"/>
  <c r="G85" i="20" l="1"/>
  <c r="H84" i="20"/>
  <c r="I88" i="20"/>
  <c r="H89" i="20"/>
  <c r="H80" i="20"/>
  <c r="G81" i="20"/>
  <c r="G76" i="20"/>
  <c r="F77" i="20"/>
  <c r="G44" i="20"/>
  <c r="G61" i="20" s="1"/>
  <c r="G51" i="9" s="1"/>
  <c r="H43" i="20"/>
  <c r="H47" i="20"/>
  <c r="G48" i="20"/>
  <c r="H51" i="20"/>
  <c r="G52" i="20"/>
  <c r="H55" i="20"/>
  <c r="G56" i="20"/>
  <c r="H11" i="20"/>
  <c r="I10" i="20"/>
  <c r="C29" i="20"/>
  <c r="D29" i="20" s="1"/>
  <c r="E29" i="20" s="1"/>
  <c r="F29" i="20" s="1"/>
  <c r="G29" i="20" s="1"/>
  <c r="C62" i="20"/>
  <c r="D62" i="20" s="1"/>
  <c r="E62" i="20" s="1"/>
  <c r="F62" i="20" s="1"/>
  <c r="C95" i="20"/>
  <c r="D95" i="20" s="1"/>
  <c r="E95" i="20" s="1"/>
  <c r="F94" i="20" l="1"/>
  <c r="F93" i="9" s="1"/>
  <c r="H76" i="20"/>
  <c r="G77" i="20"/>
  <c r="G94" i="20" s="1"/>
  <c r="G93" i="9" s="1"/>
  <c r="H81" i="20"/>
  <c r="I80" i="20"/>
  <c r="I89" i="20"/>
  <c r="J88" i="20"/>
  <c r="H85" i="20"/>
  <c r="I84" i="20"/>
  <c r="I55" i="20"/>
  <c r="H56" i="20"/>
  <c r="I51" i="20"/>
  <c r="H52" i="20"/>
  <c r="G62" i="20"/>
  <c r="H48" i="20"/>
  <c r="I47" i="20"/>
  <c r="H44" i="20"/>
  <c r="H61" i="20" s="1"/>
  <c r="H51" i="9" s="1"/>
  <c r="H54" i="9" s="1"/>
  <c r="I43" i="20"/>
  <c r="J10" i="20"/>
  <c r="I11" i="20"/>
  <c r="I28" i="20" s="1"/>
  <c r="I9" i="9" s="1"/>
  <c r="I12" i="9" s="1"/>
  <c r="H28" i="20"/>
  <c r="H9" i="9" s="1"/>
  <c r="H12" i="9" s="1"/>
  <c r="O120" i="9"/>
  <c r="O78" i="9"/>
  <c r="O36" i="9"/>
  <c r="Q51" i="9"/>
  <c r="Q93" i="9" s="1"/>
  <c r="Q52" i="9"/>
  <c r="Q94" i="9" s="1"/>
  <c r="Q53" i="9"/>
  <c r="Q95" i="9" s="1"/>
  <c r="Q55" i="9"/>
  <c r="Q97" i="9" s="1"/>
  <c r="Q56" i="9"/>
  <c r="Q98" i="9" s="1"/>
  <c r="Q57" i="9"/>
  <c r="Q99" i="9" s="1"/>
  <c r="Q59" i="9"/>
  <c r="Q101" i="9" s="1"/>
  <c r="Q60" i="9"/>
  <c r="Q102" i="9" s="1"/>
  <c r="Q61" i="9"/>
  <c r="Q103" i="9" s="1"/>
  <c r="Q62" i="9"/>
  <c r="Q104" i="9" s="1"/>
  <c r="Q63" i="9"/>
  <c r="Q105" i="9" s="1"/>
  <c r="Q66" i="9"/>
  <c r="Q108" i="9" s="1"/>
  <c r="Q67" i="9"/>
  <c r="Q109" i="9" s="1"/>
  <c r="Q68" i="9"/>
  <c r="Q110" i="9" s="1"/>
  <c r="Q70" i="9"/>
  <c r="Q112" i="9" s="1"/>
  <c r="Q71" i="9"/>
  <c r="Q113" i="9" s="1"/>
  <c r="Q72" i="9"/>
  <c r="Q114" i="9" s="1"/>
  <c r="Q73" i="9"/>
  <c r="Q115" i="9" s="1"/>
  <c r="Q75" i="9"/>
  <c r="Q117" i="9" s="1"/>
  <c r="Q76" i="9"/>
  <c r="Q118" i="9" s="1"/>
  <c r="Q77" i="9"/>
  <c r="Q119" i="9" s="1"/>
  <c r="Q78" i="9"/>
  <c r="Q120" i="9" s="1"/>
  <c r="Q50" i="9"/>
  <c r="Q92" i="9" s="1"/>
  <c r="F48" i="4"/>
  <c r="F49" i="4" s="1"/>
  <c r="E48" i="4"/>
  <c r="E49" i="4" s="1"/>
  <c r="F33" i="4"/>
  <c r="F34" i="4" s="1"/>
  <c r="E33" i="4"/>
  <c r="P81" i="9"/>
  <c r="P123" i="9" s="1"/>
  <c r="B51" i="9"/>
  <c r="B93" i="9" s="1"/>
  <c r="B52" i="9"/>
  <c r="B94" i="9" s="1"/>
  <c r="B53" i="9"/>
  <c r="B95" i="9" s="1"/>
  <c r="B54" i="9"/>
  <c r="B96" i="9" s="1"/>
  <c r="B55" i="9"/>
  <c r="B97" i="9" s="1"/>
  <c r="B56" i="9"/>
  <c r="B98" i="9" s="1"/>
  <c r="B57" i="9"/>
  <c r="B99" i="9" s="1"/>
  <c r="B58" i="9"/>
  <c r="B100" i="9" s="1"/>
  <c r="B59" i="9"/>
  <c r="B101" i="9" s="1"/>
  <c r="B60" i="9"/>
  <c r="B102" i="9" s="1"/>
  <c r="B61" i="9"/>
  <c r="B103" i="9" s="1"/>
  <c r="B62" i="9"/>
  <c r="B104" i="9" s="1"/>
  <c r="B63" i="9"/>
  <c r="B105" i="9" s="1"/>
  <c r="B64" i="9"/>
  <c r="B106" i="9" s="1"/>
  <c r="B65" i="9"/>
  <c r="B107" i="9" s="1"/>
  <c r="B66" i="9"/>
  <c r="B108" i="9" s="1"/>
  <c r="B67" i="9"/>
  <c r="B109" i="9" s="1"/>
  <c r="B68" i="9"/>
  <c r="B110" i="9" s="1"/>
  <c r="B69" i="9"/>
  <c r="B111" i="9" s="1"/>
  <c r="B70" i="9"/>
  <c r="B112" i="9" s="1"/>
  <c r="B71" i="9"/>
  <c r="B113" i="9" s="1"/>
  <c r="B72" i="9"/>
  <c r="B114" i="9" s="1"/>
  <c r="B73" i="9"/>
  <c r="B115" i="9" s="1"/>
  <c r="B74" i="9"/>
  <c r="B116" i="9" s="1"/>
  <c r="B75" i="9"/>
  <c r="B117" i="9" s="1"/>
  <c r="B76" i="9"/>
  <c r="B118" i="9" s="1"/>
  <c r="B77" i="9"/>
  <c r="B119" i="9" s="1"/>
  <c r="B78" i="9"/>
  <c r="B120" i="9" s="1"/>
  <c r="B79" i="9"/>
  <c r="B121" i="9" s="1"/>
  <c r="B80" i="9"/>
  <c r="B122" i="9" s="1"/>
  <c r="B81" i="9"/>
  <c r="B123" i="9" s="1"/>
  <c r="B50" i="9"/>
  <c r="B92" i="9" s="1"/>
  <c r="Q49" i="9"/>
  <c r="N121" i="9"/>
  <c r="M121" i="9"/>
  <c r="L121" i="9"/>
  <c r="K121" i="9"/>
  <c r="J121" i="9"/>
  <c r="I121" i="9"/>
  <c r="H121" i="9"/>
  <c r="G121" i="9"/>
  <c r="F121" i="9"/>
  <c r="E121" i="9"/>
  <c r="D121" i="9"/>
  <c r="C121" i="9"/>
  <c r="G96" i="9"/>
  <c r="F96" i="9"/>
  <c r="E96" i="9"/>
  <c r="D96" i="9"/>
  <c r="C96" i="9"/>
  <c r="N79" i="9"/>
  <c r="M79" i="9"/>
  <c r="L79" i="9"/>
  <c r="K79" i="9"/>
  <c r="J79" i="9"/>
  <c r="I79" i="9"/>
  <c r="H79" i="9"/>
  <c r="G79" i="9"/>
  <c r="F79" i="9"/>
  <c r="E79" i="9"/>
  <c r="D79" i="9"/>
  <c r="C79" i="9"/>
  <c r="G54" i="9"/>
  <c r="F54" i="9"/>
  <c r="E54" i="9"/>
  <c r="D54" i="9"/>
  <c r="C54" i="9"/>
  <c r="D37" i="9"/>
  <c r="D38" i="9" s="1"/>
  <c r="D40" i="9" s="1"/>
  <c r="E37" i="9"/>
  <c r="E38" i="9" s="1"/>
  <c r="E40" i="9" s="1"/>
  <c r="F37" i="9"/>
  <c r="G37" i="9"/>
  <c r="H37" i="9"/>
  <c r="H38" i="9" s="1"/>
  <c r="H40" i="9" s="1"/>
  <c r="I37" i="9"/>
  <c r="I38" i="9" s="1"/>
  <c r="I40" i="9" s="1"/>
  <c r="J37" i="9"/>
  <c r="K37" i="9"/>
  <c r="L37" i="9"/>
  <c r="M37" i="9"/>
  <c r="N37" i="9"/>
  <c r="C37" i="9"/>
  <c r="C12" i="9"/>
  <c r="D17" i="3"/>
  <c r="D19" i="2"/>
  <c r="D10" i="11"/>
  <c r="E10" i="11" s="1"/>
  <c r="D80" i="9" l="1"/>
  <c r="F80" i="9"/>
  <c r="G122" i="9"/>
  <c r="E80" i="9"/>
  <c r="O79" i="9"/>
  <c r="C122" i="9"/>
  <c r="H80" i="9"/>
  <c r="E122" i="9"/>
  <c r="F122" i="9"/>
  <c r="J89" i="20"/>
  <c r="K88" i="20"/>
  <c r="I81" i="20"/>
  <c r="J80" i="20"/>
  <c r="H77" i="20"/>
  <c r="H94" i="20" s="1"/>
  <c r="H93" i="9" s="1"/>
  <c r="H96" i="9" s="1"/>
  <c r="H122" i="9" s="1"/>
  <c r="I76" i="20"/>
  <c r="I85" i="20"/>
  <c r="J84" i="20"/>
  <c r="F95" i="20"/>
  <c r="G95" i="20" s="1"/>
  <c r="H95" i="20" s="1"/>
  <c r="I48" i="20"/>
  <c r="J47" i="20"/>
  <c r="J51" i="20"/>
  <c r="I52" i="20"/>
  <c r="I56" i="20"/>
  <c r="J55" i="20"/>
  <c r="H62" i="20"/>
  <c r="I44" i="20"/>
  <c r="I61" i="20" s="1"/>
  <c r="I51" i="9" s="1"/>
  <c r="I54" i="9" s="1"/>
  <c r="I80" i="9" s="1"/>
  <c r="J43" i="20"/>
  <c r="H29" i="20"/>
  <c r="I29" i="20" s="1"/>
  <c r="J11" i="20"/>
  <c r="K10" i="20"/>
  <c r="D122" i="9"/>
  <c r="G80" i="9"/>
  <c r="E54" i="4"/>
  <c r="E34" i="4"/>
  <c r="O121" i="9"/>
  <c r="C80" i="9"/>
  <c r="F54" i="4"/>
  <c r="F38" i="9"/>
  <c r="F40" i="9" s="1"/>
  <c r="G38" i="9"/>
  <c r="G40" i="9" s="1"/>
  <c r="C38" i="9"/>
  <c r="C40" i="9" s="1"/>
  <c r="C147" i="16"/>
  <c r="J85" i="20" l="1"/>
  <c r="K84" i="20"/>
  <c r="L88" i="20"/>
  <c r="K89" i="20"/>
  <c r="I77" i="20"/>
  <c r="J76" i="20"/>
  <c r="J81" i="20"/>
  <c r="K80" i="20"/>
  <c r="K43" i="20"/>
  <c r="J44" i="20"/>
  <c r="K55" i="20"/>
  <c r="J56" i="20"/>
  <c r="J52" i="20"/>
  <c r="K51" i="20"/>
  <c r="I62" i="20"/>
  <c r="J48" i="20"/>
  <c r="K47" i="20"/>
  <c r="K11" i="20"/>
  <c r="K28" i="20" s="1"/>
  <c r="K9" i="9" s="1"/>
  <c r="K12" i="9" s="1"/>
  <c r="K38" i="9" s="1"/>
  <c r="K40" i="9" s="1"/>
  <c r="L10" i="20"/>
  <c r="J28" i="20"/>
  <c r="J9" i="9" s="1"/>
  <c r="J12" i="9" s="1"/>
  <c r="J38" i="9" s="1"/>
  <c r="J40" i="9" s="1"/>
  <c r="F58" i="4"/>
  <c r="F55" i="4"/>
  <c r="E58" i="4"/>
  <c r="E55" i="4"/>
  <c r="D144" i="19"/>
  <c r="L89" i="20" l="1"/>
  <c r="M88" i="20"/>
  <c r="L80" i="20"/>
  <c r="K81" i="20"/>
  <c r="K76" i="20"/>
  <c r="J77" i="20"/>
  <c r="J94" i="20" s="1"/>
  <c r="J93" i="9" s="1"/>
  <c r="J96" i="9" s="1"/>
  <c r="J122" i="9" s="1"/>
  <c r="L84" i="20"/>
  <c r="K85" i="20"/>
  <c r="I94" i="20"/>
  <c r="K52" i="20"/>
  <c r="L51" i="20"/>
  <c r="L55" i="20"/>
  <c r="K56" i="20"/>
  <c r="J61" i="20"/>
  <c r="J51" i="9" s="1"/>
  <c r="J54" i="9" s="1"/>
  <c r="J80" i="9" s="1"/>
  <c r="L47" i="20"/>
  <c r="K48" i="20"/>
  <c r="K44" i="20"/>
  <c r="L43" i="20"/>
  <c r="J29" i="20"/>
  <c r="K29" i="20" s="1"/>
  <c r="L11" i="20"/>
  <c r="M10" i="20"/>
  <c r="D120" i="19"/>
  <c r="P120" i="19" s="1"/>
  <c r="AB120" i="19" s="1"/>
  <c r="L76" i="20" l="1"/>
  <c r="K77" i="20"/>
  <c r="M80" i="20"/>
  <c r="L81" i="20"/>
  <c r="I93" i="9"/>
  <c r="I96" i="9" s="1"/>
  <c r="I122" i="9" s="1"/>
  <c r="I95" i="20"/>
  <c r="J95" i="20" s="1"/>
  <c r="L85" i="20"/>
  <c r="M84" i="20"/>
  <c r="N88" i="20"/>
  <c r="N89" i="20" s="1"/>
  <c r="M89" i="20"/>
  <c r="O89" i="20"/>
  <c r="M47" i="20"/>
  <c r="L48" i="20"/>
  <c r="K61" i="20"/>
  <c r="K51" i="9" s="1"/>
  <c r="K54" i="9" s="1"/>
  <c r="K80" i="9" s="1"/>
  <c r="J62" i="20"/>
  <c r="K62" i="20" s="1"/>
  <c r="M43" i="20"/>
  <c r="L44" i="20"/>
  <c r="L61" i="20" s="1"/>
  <c r="L51" i="9" s="1"/>
  <c r="L54" i="9" s="1"/>
  <c r="L80" i="9" s="1"/>
  <c r="L52" i="20"/>
  <c r="M51" i="20"/>
  <c r="L56" i="20"/>
  <c r="M55" i="20"/>
  <c r="N10" i="20"/>
  <c r="N11" i="20" s="1"/>
  <c r="N28" i="20" s="1"/>
  <c r="N9" i="9" s="1"/>
  <c r="N12" i="9" s="1"/>
  <c r="N38" i="9" s="1"/>
  <c r="N40" i="9" s="1"/>
  <c r="M11" i="20"/>
  <c r="M28" i="20" s="1"/>
  <c r="M9" i="9" s="1"/>
  <c r="M12" i="9" s="1"/>
  <c r="M38" i="9" s="1"/>
  <c r="M40" i="9" s="1"/>
  <c r="L28" i="20"/>
  <c r="L9" i="9" s="1"/>
  <c r="L12" i="9" s="1"/>
  <c r="L38" i="9" s="1"/>
  <c r="L40" i="9" s="1"/>
  <c r="O11" i="20"/>
  <c r="O28" i="20" s="1"/>
  <c r="D123" i="19"/>
  <c r="E123" i="19"/>
  <c r="F123" i="19"/>
  <c r="G123" i="19"/>
  <c r="H123" i="19"/>
  <c r="I123" i="19"/>
  <c r="J123" i="19"/>
  <c r="K123" i="19"/>
  <c r="L123" i="19"/>
  <c r="M123" i="19"/>
  <c r="N123" i="19"/>
  <c r="O123" i="19"/>
  <c r="P123" i="19"/>
  <c r="Q123" i="19"/>
  <c r="R123" i="19"/>
  <c r="S123" i="19"/>
  <c r="T123" i="19"/>
  <c r="U123" i="19"/>
  <c r="V123" i="19"/>
  <c r="W123" i="19"/>
  <c r="X123" i="19"/>
  <c r="Y123" i="19"/>
  <c r="Z123" i="19"/>
  <c r="AA123" i="19"/>
  <c r="AB123" i="19"/>
  <c r="AC123" i="19"/>
  <c r="AD123" i="19"/>
  <c r="AE123" i="19"/>
  <c r="AF123" i="19"/>
  <c r="AG123" i="19"/>
  <c r="AH123" i="19"/>
  <c r="AI123" i="19"/>
  <c r="AJ123" i="19"/>
  <c r="AK123" i="19"/>
  <c r="AL123" i="19"/>
  <c r="AM123" i="19"/>
  <c r="E138" i="19"/>
  <c r="I138" i="19"/>
  <c r="M138" i="19"/>
  <c r="E139" i="19"/>
  <c r="E140" i="19"/>
  <c r="F140" i="19"/>
  <c r="G140" i="19" s="1"/>
  <c r="I140" i="19"/>
  <c r="M140" i="19"/>
  <c r="D74" i="19"/>
  <c r="E75" i="19"/>
  <c r="E74" i="19" s="1"/>
  <c r="D62" i="19"/>
  <c r="D61" i="19"/>
  <c r="D60" i="19"/>
  <c r="E59" i="19"/>
  <c r="F59" i="19" s="1"/>
  <c r="D58" i="19"/>
  <c r="D54" i="19"/>
  <c r="D53" i="19"/>
  <c r="D52" i="19"/>
  <c r="D51" i="19"/>
  <c r="D50" i="19"/>
  <c r="D49" i="19"/>
  <c r="D48" i="19"/>
  <c r="E47" i="19"/>
  <c r="E46" i="19" s="1"/>
  <c r="D46" i="19"/>
  <c r="D43" i="19"/>
  <c r="D42" i="19"/>
  <c r="D41" i="19"/>
  <c r="D40" i="19"/>
  <c r="D39" i="19"/>
  <c r="D37" i="19"/>
  <c r="D36" i="19"/>
  <c r="D35" i="19"/>
  <c r="D34" i="19"/>
  <c r="D30" i="19"/>
  <c r="D29" i="19"/>
  <c r="D28" i="19"/>
  <c r="D27" i="19"/>
  <c r="D25" i="19"/>
  <c r="D24" i="19"/>
  <c r="D23" i="19"/>
  <c r="D22" i="19"/>
  <c r="D18" i="19"/>
  <c r="D17" i="19"/>
  <c r="D16" i="19"/>
  <c r="D15" i="19"/>
  <c r="D13" i="19"/>
  <c r="D12" i="19"/>
  <c r="D11" i="19"/>
  <c r="D10" i="19"/>
  <c r="D8" i="19"/>
  <c r="D7" i="19"/>
  <c r="D6" i="19"/>
  <c r="E5" i="19"/>
  <c r="D4" i="19"/>
  <c r="G161" i="16"/>
  <c r="M85" i="20" l="1"/>
  <c r="N84" i="20"/>
  <c r="N85" i="20" s="1"/>
  <c r="N80" i="20"/>
  <c r="N81" i="20" s="1"/>
  <c r="O81" i="20" s="1"/>
  <c r="M81" i="20"/>
  <c r="K94" i="20"/>
  <c r="K93" i="9" s="1"/>
  <c r="K96" i="9" s="1"/>
  <c r="K122" i="9" s="1"/>
  <c r="M76" i="20"/>
  <c r="L77" i="20"/>
  <c r="L94" i="20" s="1"/>
  <c r="L93" i="9" s="1"/>
  <c r="L96" i="9" s="1"/>
  <c r="L122" i="9" s="1"/>
  <c r="N51" i="20"/>
  <c r="N52" i="20" s="1"/>
  <c r="M52" i="20"/>
  <c r="M56" i="20"/>
  <c r="N55" i="20"/>
  <c r="N56" i="20" s="1"/>
  <c r="O56" i="20" s="1"/>
  <c r="N43" i="20"/>
  <c r="N44" i="20" s="1"/>
  <c r="M44" i="20"/>
  <c r="L62" i="20"/>
  <c r="N47" i="20"/>
  <c r="N48" i="20" s="1"/>
  <c r="O48" i="20" s="1"/>
  <c r="M48" i="20"/>
  <c r="L29" i="20"/>
  <c r="M29" i="20" s="1"/>
  <c r="N29" i="20" s="1"/>
  <c r="H161" i="16"/>
  <c r="I161" i="16" s="1"/>
  <c r="E10" i="19"/>
  <c r="E144" i="19"/>
  <c r="F75" i="19"/>
  <c r="G75" i="19" s="1"/>
  <c r="F47" i="19"/>
  <c r="G47" i="19" s="1"/>
  <c r="H47" i="19" s="1"/>
  <c r="E13" i="19"/>
  <c r="D57" i="19"/>
  <c r="E61" i="19"/>
  <c r="E62" i="19"/>
  <c r="E60" i="19"/>
  <c r="E50" i="19"/>
  <c r="E49" i="19"/>
  <c r="E43" i="19"/>
  <c r="E41" i="19"/>
  <c r="E39" i="19"/>
  <c r="E36" i="19"/>
  <c r="E34" i="19"/>
  <c r="E52" i="19"/>
  <c r="E51" i="19"/>
  <c r="E54" i="19"/>
  <c r="E53" i="19"/>
  <c r="E48" i="19"/>
  <c r="E42" i="19"/>
  <c r="E37" i="19"/>
  <c r="E29" i="19"/>
  <c r="E27" i="19"/>
  <c r="E24" i="19"/>
  <c r="E22" i="19"/>
  <c r="E17" i="19"/>
  <c r="E15" i="19"/>
  <c r="E30" i="19"/>
  <c r="E40" i="19"/>
  <c r="E18" i="19"/>
  <c r="E8" i="19"/>
  <c r="E6" i="19"/>
  <c r="F5" i="19"/>
  <c r="F144" i="19" s="1"/>
  <c r="E4" i="19"/>
  <c r="E23" i="19"/>
  <c r="E35" i="19"/>
  <c r="E16" i="19"/>
  <c r="E25" i="19"/>
  <c r="D44" i="19"/>
  <c r="E12" i="19"/>
  <c r="E11" i="19"/>
  <c r="D68" i="19"/>
  <c r="E7" i="19"/>
  <c r="E28" i="19"/>
  <c r="D65" i="19"/>
  <c r="G59" i="19"/>
  <c r="F58" i="19"/>
  <c r="E58" i="19"/>
  <c r="E69" i="19" s="1"/>
  <c r="D118" i="16"/>
  <c r="D103" i="16"/>
  <c r="D106" i="16"/>
  <c r="K95" i="20" l="1"/>
  <c r="L95" i="20" s="1"/>
  <c r="O85" i="20"/>
  <c r="N76" i="20"/>
  <c r="N77" i="20" s="1"/>
  <c r="N94" i="20" s="1"/>
  <c r="N93" i="9" s="1"/>
  <c r="N96" i="9" s="1"/>
  <c r="N122" i="9" s="1"/>
  <c r="M77" i="20"/>
  <c r="N61" i="20"/>
  <c r="N51" i="9" s="1"/>
  <c r="N54" i="9" s="1"/>
  <c r="N80" i="9" s="1"/>
  <c r="O44" i="20"/>
  <c r="M61" i="20"/>
  <c r="M51" i="9" s="1"/>
  <c r="M54" i="9" s="1"/>
  <c r="M80" i="9" s="1"/>
  <c r="O52" i="20"/>
  <c r="O61" i="20" s="1"/>
  <c r="F74" i="19"/>
  <c r="H75" i="19"/>
  <c r="G74" i="19"/>
  <c r="D67" i="19"/>
  <c r="D69" i="19" s="1"/>
  <c r="G46" i="19"/>
  <c r="F46" i="19"/>
  <c r="E68" i="19"/>
  <c r="E57" i="19"/>
  <c r="F61" i="19"/>
  <c r="F54" i="19"/>
  <c r="F52" i="19"/>
  <c r="F50" i="19"/>
  <c r="F48" i="19"/>
  <c r="F62" i="19"/>
  <c r="F60" i="19"/>
  <c r="F43" i="19"/>
  <c r="F41" i="19"/>
  <c r="F39" i="19"/>
  <c r="F36" i="19"/>
  <c r="F34" i="19"/>
  <c r="F51" i="19"/>
  <c r="F53" i="19"/>
  <c r="F42" i="19"/>
  <c r="F40" i="19"/>
  <c r="F37" i="19"/>
  <c r="F35" i="19"/>
  <c r="F30" i="19"/>
  <c r="F29" i="19"/>
  <c r="F27" i="19"/>
  <c r="F24" i="19"/>
  <c r="F22" i="19"/>
  <c r="F17" i="19"/>
  <c r="F15" i="19"/>
  <c r="F12" i="19"/>
  <c r="F49" i="19"/>
  <c r="F28" i="19"/>
  <c r="F23" i="19"/>
  <c r="G5" i="19"/>
  <c r="G144" i="19" s="1"/>
  <c r="F4" i="19"/>
  <c r="F7" i="19"/>
  <c r="F11" i="19"/>
  <c r="F10" i="19"/>
  <c r="F25" i="19"/>
  <c r="F13" i="19"/>
  <c r="F18" i="19"/>
  <c r="F16" i="19"/>
  <c r="F8" i="19"/>
  <c r="F6" i="19"/>
  <c r="E44" i="19"/>
  <c r="G58" i="19"/>
  <c r="H59" i="19"/>
  <c r="H46" i="19"/>
  <c r="I47" i="19"/>
  <c r="E65" i="19"/>
  <c r="M95" i="20" l="1"/>
  <c r="N95" i="20" s="1"/>
  <c r="O94" i="20"/>
  <c r="M94" i="20"/>
  <c r="M93" i="9" s="1"/>
  <c r="M96" i="9" s="1"/>
  <c r="M122" i="9" s="1"/>
  <c r="O77" i="20"/>
  <c r="M62" i="20"/>
  <c r="N62" i="20" s="1"/>
  <c r="I75" i="19"/>
  <c r="H74" i="19"/>
  <c r="E67" i="19"/>
  <c r="F57" i="19"/>
  <c r="G61" i="19"/>
  <c r="G54" i="19"/>
  <c r="G52" i="19"/>
  <c r="G50" i="19"/>
  <c r="G48" i="19"/>
  <c r="G62" i="19"/>
  <c r="G60" i="19"/>
  <c r="G51" i="19"/>
  <c r="G53" i="19"/>
  <c r="G42" i="19"/>
  <c r="G40" i="19"/>
  <c r="G37" i="19"/>
  <c r="G35" i="19"/>
  <c r="G30" i="19"/>
  <c r="G49" i="19"/>
  <c r="G41" i="19"/>
  <c r="G36" i="19"/>
  <c r="G28" i="19"/>
  <c r="G25" i="19"/>
  <c r="G23" i="19"/>
  <c r="G18" i="19"/>
  <c r="G16" i="19"/>
  <c r="G13" i="19"/>
  <c r="G11" i="19"/>
  <c r="G43" i="19"/>
  <c r="G24" i="19"/>
  <c r="G12" i="19"/>
  <c r="G10" i="19"/>
  <c r="G7" i="19"/>
  <c r="G27" i="19"/>
  <c r="G15" i="19"/>
  <c r="G39" i="19"/>
  <c r="G22" i="19"/>
  <c r="G29" i="19"/>
  <c r="G34" i="19"/>
  <c r="G4" i="19"/>
  <c r="G17" i="19"/>
  <c r="G6" i="19"/>
  <c r="H5" i="19"/>
  <c r="H144" i="19" s="1"/>
  <c r="G8" i="19"/>
  <c r="J47" i="19"/>
  <c r="I46" i="19"/>
  <c r="I59" i="19"/>
  <c r="H58" i="19"/>
  <c r="F68" i="19"/>
  <c r="F44" i="19"/>
  <c r="F65" i="19"/>
  <c r="C113" i="16"/>
  <c r="E103" i="16"/>
  <c r="F103" i="16"/>
  <c r="G103" i="16"/>
  <c r="H103" i="16"/>
  <c r="B103" i="16"/>
  <c r="E106" i="16"/>
  <c r="B106" i="16"/>
  <c r="D128" i="16"/>
  <c r="E128" i="16"/>
  <c r="D129" i="16"/>
  <c r="D124" i="16" s="1"/>
  <c r="E129" i="16"/>
  <c r="E124" i="16" s="1"/>
  <c r="D130" i="16"/>
  <c r="E130" i="16"/>
  <c r="D131" i="16"/>
  <c r="E131" i="16"/>
  <c r="C129" i="16"/>
  <c r="C124" i="16" s="1"/>
  <c r="C130" i="16"/>
  <c r="C131" i="16"/>
  <c r="C128" i="16"/>
  <c r="D115" i="16"/>
  <c r="E115" i="16"/>
  <c r="D116" i="16"/>
  <c r="E116" i="16"/>
  <c r="C116" i="16"/>
  <c r="C115" i="16"/>
  <c r="C108" i="16"/>
  <c r="D108" i="16" s="1"/>
  <c r="E108" i="16" s="1"/>
  <c r="J75" i="19" l="1"/>
  <c r="I74" i="19"/>
  <c r="G65" i="19"/>
  <c r="F67" i="19"/>
  <c r="F69" i="19" s="1"/>
  <c r="G68" i="19"/>
  <c r="I58" i="19"/>
  <c r="I69" i="19" s="1"/>
  <c r="J59" i="19"/>
  <c r="G57" i="19"/>
  <c r="H62" i="19"/>
  <c r="H60" i="19"/>
  <c r="H53" i="19"/>
  <c r="H51" i="19"/>
  <c r="H49" i="19"/>
  <c r="H52" i="19"/>
  <c r="H42" i="19"/>
  <c r="H40" i="19"/>
  <c r="H37" i="19"/>
  <c r="H35" i="19"/>
  <c r="H54" i="19"/>
  <c r="H43" i="19"/>
  <c r="H41" i="19"/>
  <c r="H39" i="19"/>
  <c r="H36" i="19"/>
  <c r="H34" i="19"/>
  <c r="H29" i="19"/>
  <c r="H27" i="19"/>
  <c r="H24" i="19"/>
  <c r="H22" i="19"/>
  <c r="I5" i="19"/>
  <c r="I144" i="19" s="1"/>
  <c r="H4" i="19"/>
  <c r="H61" i="19"/>
  <c r="H15" i="19"/>
  <c r="H11" i="19"/>
  <c r="H48" i="19"/>
  <c r="H30" i="19"/>
  <c r="H16" i="19"/>
  <c r="H50" i="19"/>
  <c r="H17" i="19"/>
  <c r="H8" i="19"/>
  <c r="H6" i="19"/>
  <c r="H18" i="19"/>
  <c r="H10" i="19"/>
  <c r="H25" i="19"/>
  <c r="H23" i="19"/>
  <c r="H28" i="19"/>
  <c r="H13" i="19"/>
  <c r="H12" i="19"/>
  <c r="H7" i="19"/>
  <c r="G44" i="19"/>
  <c r="K47" i="19"/>
  <c r="J46" i="19"/>
  <c r="C122" i="16"/>
  <c r="D122" i="16" s="1"/>
  <c r="E122" i="16" s="1"/>
  <c r="J74" i="19" l="1"/>
  <c r="K75" i="19"/>
  <c r="H65" i="19"/>
  <c r="G67" i="19"/>
  <c r="G69" i="19" s="1"/>
  <c r="K46" i="19"/>
  <c r="L47" i="19"/>
  <c r="H44" i="19"/>
  <c r="H68" i="19"/>
  <c r="J58" i="19"/>
  <c r="J69" i="19" s="1"/>
  <c r="K59" i="19"/>
  <c r="H57" i="19"/>
  <c r="I62" i="19"/>
  <c r="I60" i="19"/>
  <c r="I61" i="19"/>
  <c r="I52" i="19"/>
  <c r="I53" i="19"/>
  <c r="I42" i="19"/>
  <c r="I40" i="19"/>
  <c r="I37" i="19"/>
  <c r="I35" i="19"/>
  <c r="I30" i="19"/>
  <c r="I54" i="19"/>
  <c r="I48" i="19"/>
  <c r="I50" i="19"/>
  <c r="I51" i="19"/>
  <c r="I28" i="19"/>
  <c r="I25" i="19"/>
  <c r="I23" i="19"/>
  <c r="I18" i="19"/>
  <c r="I16" i="19"/>
  <c r="I49" i="19"/>
  <c r="I43" i="19"/>
  <c r="I39" i="19"/>
  <c r="I36" i="19"/>
  <c r="I10" i="19"/>
  <c r="I7" i="19"/>
  <c r="I41" i="19"/>
  <c r="I27" i="19"/>
  <c r="I34" i="19"/>
  <c r="I13" i="19"/>
  <c r="I29" i="19"/>
  <c r="I15" i="19"/>
  <c r="I17" i="19"/>
  <c r="I11" i="19"/>
  <c r="I6" i="19"/>
  <c r="I12" i="19"/>
  <c r="I24" i="19"/>
  <c r="I8" i="19"/>
  <c r="I22" i="19"/>
  <c r="I4" i="19"/>
  <c r="J5" i="19"/>
  <c r="J144" i="19" s="1"/>
  <c r="K74" i="19" l="1"/>
  <c r="L75" i="19"/>
  <c r="H67" i="19"/>
  <c r="H69" i="19" s="1"/>
  <c r="I68" i="19"/>
  <c r="L59" i="19"/>
  <c r="K58" i="19"/>
  <c r="K69" i="19" s="1"/>
  <c r="I57" i="19"/>
  <c r="J62" i="19"/>
  <c r="J60" i="19"/>
  <c r="J53" i="19"/>
  <c r="J51" i="19"/>
  <c r="J49" i="19"/>
  <c r="J61" i="19"/>
  <c r="J42" i="19"/>
  <c r="J40" i="19"/>
  <c r="J37" i="19"/>
  <c r="J35" i="19"/>
  <c r="J30" i="19"/>
  <c r="J54" i="19"/>
  <c r="J48" i="19"/>
  <c r="J43" i="19"/>
  <c r="J41" i="19"/>
  <c r="J39" i="19"/>
  <c r="J36" i="19"/>
  <c r="J34" i="19"/>
  <c r="J28" i="19"/>
  <c r="J25" i="19"/>
  <c r="J23" i="19"/>
  <c r="J18" i="19"/>
  <c r="J16" i="19"/>
  <c r="J13" i="19"/>
  <c r="J11" i="19"/>
  <c r="J15" i="19"/>
  <c r="J52" i="19"/>
  <c r="J50" i="19"/>
  <c r="J22" i="19"/>
  <c r="J17" i="19"/>
  <c r="J8" i="19"/>
  <c r="J6" i="19"/>
  <c r="J12" i="19"/>
  <c r="J24" i="19"/>
  <c r="J29" i="19"/>
  <c r="J10" i="19"/>
  <c r="K5" i="19"/>
  <c r="K144" i="19" s="1"/>
  <c r="J27" i="19"/>
  <c r="J4" i="19"/>
  <c r="J7" i="19"/>
  <c r="I44" i="19"/>
  <c r="I65" i="19"/>
  <c r="M47" i="19"/>
  <c r="L46" i="19"/>
  <c r="E71" i="16"/>
  <c r="L74" i="19" l="1"/>
  <c r="M75" i="19"/>
  <c r="J68" i="19"/>
  <c r="J65" i="19"/>
  <c r="I67" i="19"/>
  <c r="M46" i="19"/>
  <c r="N47" i="19"/>
  <c r="J44" i="19"/>
  <c r="M59" i="19"/>
  <c r="L58" i="19"/>
  <c r="L69" i="19" s="1"/>
  <c r="K62" i="19"/>
  <c r="K60" i="19"/>
  <c r="K53" i="19"/>
  <c r="K51" i="19"/>
  <c r="K49" i="19"/>
  <c r="K61" i="19"/>
  <c r="K54" i="19"/>
  <c r="K48" i="19"/>
  <c r="K43" i="19"/>
  <c r="K41" i="19"/>
  <c r="K39" i="19"/>
  <c r="K36" i="19"/>
  <c r="K34" i="19"/>
  <c r="K29" i="19"/>
  <c r="K50" i="19"/>
  <c r="K52" i="19"/>
  <c r="K40" i="19"/>
  <c r="K35" i="19"/>
  <c r="K30" i="19"/>
  <c r="K27" i="19"/>
  <c r="K24" i="19"/>
  <c r="K22" i="19"/>
  <c r="K17" i="19"/>
  <c r="K15" i="19"/>
  <c r="K12" i="19"/>
  <c r="K23" i="19"/>
  <c r="K11" i="19"/>
  <c r="K37" i="19"/>
  <c r="K16" i="19"/>
  <c r="K13" i="19"/>
  <c r="K8" i="19"/>
  <c r="K6" i="19"/>
  <c r="K42" i="19"/>
  <c r="K25" i="19"/>
  <c r="K18" i="19"/>
  <c r="L5" i="19"/>
  <c r="L144" i="19" s="1"/>
  <c r="K4" i="19"/>
  <c r="K28" i="19"/>
  <c r="K10" i="19"/>
  <c r="K7" i="19"/>
  <c r="J57" i="19"/>
  <c r="E73" i="16"/>
  <c r="E74" i="16"/>
  <c r="E75" i="16"/>
  <c r="E77" i="16"/>
  <c r="E78" i="16"/>
  <c r="E79" i="16"/>
  <c r="E80" i="16"/>
  <c r="E82" i="16"/>
  <c r="E83" i="16"/>
  <c r="E84" i="16"/>
  <c r="E87" i="16"/>
  <c r="E88" i="16"/>
  <c r="D86" i="16"/>
  <c r="E86" i="16" s="1"/>
  <c r="C86" i="16"/>
  <c r="C69" i="16"/>
  <c r="M74" i="19" l="1"/>
  <c r="N75" i="19"/>
  <c r="K57" i="19"/>
  <c r="J67" i="19"/>
  <c r="K68" i="19"/>
  <c r="K65" i="19"/>
  <c r="N59" i="19"/>
  <c r="M58" i="19"/>
  <c r="M69" i="19" s="1"/>
  <c r="K44" i="19"/>
  <c r="L61" i="19"/>
  <c r="L54" i="19"/>
  <c r="L52" i="19"/>
  <c r="L50" i="19"/>
  <c r="L48" i="19"/>
  <c r="L62" i="19"/>
  <c r="L53" i="19"/>
  <c r="L60" i="19"/>
  <c r="L43" i="19"/>
  <c r="L41" i="19"/>
  <c r="L39" i="19"/>
  <c r="L36" i="19"/>
  <c r="L49" i="19"/>
  <c r="L51" i="19"/>
  <c r="L42" i="19"/>
  <c r="L40" i="19"/>
  <c r="L37" i="19"/>
  <c r="L35" i="19"/>
  <c r="L30" i="19"/>
  <c r="L28" i="19"/>
  <c r="L25" i="19"/>
  <c r="L23" i="19"/>
  <c r="L18" i="19"/>
  <c r="L34" i="19"/>
  <c r="L29" i="19"/>
  <c r="L27" i="19"/>
  <c r="L22" i="19"/>
  <c r="L17" i="19"/>
  <c r="L24" i="19"/>
  <c r="L10" i="19"/>
  <c r="L7" i="19"/>
  <c r="L15" i="19"/>
  <c r="L11" i="19"/>
  <c r="L6" i="19"/>
  <c r="L12" i="19"/>
  <c r="M5" i="19"/>
  <c r="M144" i="19" s="1"/>
  <c r="L16" i="19"/>
  <c r="L13" i="19"/>
  <c r="L4" i="19"/>
  <c r="L8" i="19"/>
  <c r="O47" i="19"/>
  <c r="N46" i="19"/>
  <c r="O75" i="19" l="1"/>
  <c r="N74" i="19"/>
  <c r="K67" i="19"/>
  <c r="L57" i="19"/>
  <c r="O59" i="19"/>
  <c r="N58" i="19"/>
  <c r="N69" i="19" s="1"/>
  <c r="M61" i="19"/>
  <c r="M62" i="19"/>
  <c r="M60" i="19"/>
  <c r="M48" i="19"/>
  <c r="M43" i="19"/>
  <c r="M41" i="19"/>
  <c r="M39" i="19"/>
  <c r="M36" i="19"/>
  <c r="M34" i="19"/>
  <c r="M29" i="19"/>
  <c r="M50" i="19"/>
  <c r="M49" i="19"/>
  <c r="M52" i="19"/>
  <c r="M40" i="19"/>
  <c r="M35" i="19"/>
  <c r="M30" i="19"/>
  <c r="M53" i="19"/>
  <c r="M27" i="19"/>
  <c r="M24" i="19"/>
  <c r="M22" i="19"/>
  <c r="M17" i="19"/>
  <c r="M15" i="19"/>
  <c r="M54" i="19"/>
  <c r="M51" i="19"/>
  <c r="M16" i="19"/>
  <c r="M13" i="19"/>
  <c r="M8" i="19"/>
  <c r="M6" i="19"/>
  <c r="M37" i="19"/>
  <c r="M25" i="19"/>
  <c r="N5" i="19"/>
  <c r="N144" i="19" s="1"/>
  <c r="M4" i="19"/>
  <c r="M42" i="19"/>
  <c r="M12" i="19"/>
  <c r="M28" i="19"/>
  <c r="M11" i="19"/>
  <c r="M10" i="19"/>
  <c r="M23" i="19"/>
  <c r="M7" i="19"/>
  <c r="M18" i="19"/>
  <c r="L44" i="19"/>
  <c r="P47" i="19"/>
  <c r="O46" i="19"/>
  <c r="L68" i="19"/>
  <c r="L65" i="19"/>
  <c r="D63" i="16"/>
  <c r="E63" i="16" s="1"/>
  <c r="D62" i="16"/>
  <c r="E62" i="16" s="1"/>
  <c r="D61" i="16"/>
  <c r="E61" i="16" s="1"/>
  <c r="G63" i="16"/>
  <c r="G62" i="16"/>
  <c r="G61" i="16"/>
  <c r="C39" i="16"/>
  <c r="D19" i="16"/>
  <c r="D39" i="16" s="1"/>
  <c r="C42" i="16"/>
  <c r="C40" i="16"/>
  <c r="D22" i="16"/>
  <c r="E22" i="16" s="1"/>
  <c r="C23" i="16"/>
  <c r="C41" i="16" s="1"/>
  <c r="G22" i="16"/>
  <c r="D25" i="16"/>
  <c r="E25" i="16" s="1"/>
  <c r="G25" i="16"/>
  <c r="D24" i="16"/>
  <c r="E24" i="16" s="1"/>
  <c r="F24" i="16" s="1"/>
  <c r="G24" i="16"/>
  <c r="D21" i="16"/>
  <c r="E21" i="16" s="1"/>
  <c r="G21" i="16"/>
  <c r="D20" i="16"/>
  <c r="E20" i="16" s="1"/>
  <c r="E40" i="16" s="1"/>
  <c r="G20" i="16"/>
  <c r="G19" i="16"/>
  <c r="D32" i="16"/>
  <c r="D33" i="16" s="1"/>
  <c r="C33" i="16"/>
  <c r="C35" i="16" s="1"/>
  <c r="I3" i="16"/>
  <c r="D65" i="16" l="1"/>
  <c r="C65" i="16"/>
  <c r="E65" i="16"/>
  <c r="F139" i="19"/>
  <c r="G139" i="19" s="1"/>
  <c r="F138" i="19"/>
  <c r="P75" i="19"/>
  <c r="Q75" i="19" s="1"/>
  <c r="R75" i="19" s="1"/>
  <c r="S75" i="19" s="1"/>
  <c r="T75" i="19" s="1"/>
  <c r="U75" i="19" s="1"/>
  <c r="V75" i="19" s="1"/>
  <c r="W75" i="19" s="1"/>
  <c r="X75" i="19" s="1"/>
  <c r="Y75" i="19" s="1"/>
  <c r="Z75" i="19" s="1"/>
  <c r="AA75" i="19" s="1"/>
  <c r="AB75" i="19" s="1"/>
  <c r="AC75" i="19" s="1"/>
  <c r="AD75" i="19" s="1"/>
  <c r="AE75" i="19" s="1"/>
  <c r="AF75" i="19" s="1"/>
  <c r="AG75" i="19" s="1"/>
  <c r="AH75" i="19" s="1"/>
  <c r="AI75" i="19" s="1"/>
  <c r="AJ75" i="19" s="1"/>
  <c r="AK75" i="19" s="1"/>
  <c r="AL75" i="19" s="1"/>
  <c r="AM75" i="19" s="1"/>
  <c r="O74" i="19"/>
  <c r="M65" i="19"/>
  <c r="M68" i="19"/>
  <c r="M44" i="19"/>
  <c r="M57" i="19"/>
  <c r="Q47" i="19"/>
  <c r="P46" i="19"/>
  <c r="L67" i="19"/>
  <c r="N61" i="19"/>
  <c r="N54" i="19"/>
  <c r="N52" i="19"/>
  <c r="N50" i="19"/>
  <c r="N48" i="19"/>
  <c r="N62" i="19"/>
  <c r="N60" i="19"/>
  <c r="N43" i="19"/>
  <c r="N41" i="19"/>
  <c r="N39" i="19"/>
  <c r="N36" i="19"/>
  <c r="N34" i="19"/>
  <c r="N49" i="19"/>
  <c r="N51" i="19"/>
  <c r="N42" i="19"/>
  <c r="N40" i="19"/>
  <c r="N37" i="19"/>
  <c r="N35" i="19"/>
  <c r="N30" i="19"/>
  <c r="N53" i="19"/>
  <c r="N27" i="19"/>
  <c r="N24" i="19"/>
  <c r="N22" i="19"/>
  <c r="N17" i="19"/>
  <c r="N15" i="19"/>
  <c r="N12" i="19"/>
  <c r="O5" i="19"/>
  <c r="O144" i="19" s="1"/>
  <c r="N4" i="19"/>
  <c r="N7" i="19"/>
  <c r="N29" i="19"/>
  <c r="N18" i="19"/>
  <c r="N10" i="19"/>
  <c r="N11" i="19"/>
  <c r="N23" i="19"/>
  <c r="N8" i="19"/>
  <c r="N16" i="19"/>
  <c r="N25" i="19"/>
  <c r="N28" i="19"/>
  <c r="N6" i="19"/>
  <c r="N13" i="19"/>
  <c r="O58" i="19"/>
  <c r="O69" i="19" s="1"/>
  <c r="P59" i="19"/>
  <c r="E32" i="16"/>
  <c r="E33" i="16" s="1"/>
  <c r="E35" i="16" s="1"/>
  <c r="C44" i="16"/>
  <c r="E23" i="16"/>
  <c r="E41" i="16" s="1"/>
  <c r="E19" i="16"/>
  <c r="E39" i="16" s="1"/>
  <c r="N138" i="19" s="1"/>
  <c r="C26" i="16"/>
  <c r="C34" i="16"/>
  <c r="D42" i="16"/>
  <c r="D23" i="16"/>
  <c r="D26" i="16" s="1"/>
  <c r="D40" i="16"/>
  <c r="J138" i="19" s="1"/>
  <c r="E42" i="16"/>
  <c r="D35" i="16"/>
  <c r="G58" i="16"/>
  <c r="G57" i="16"/>
  <c r="G15" i="16"/>
  <c r="G13" i="16"/>
  <c r="K138" i="19" l="1"/>
  <c r="N139" i="19"/>
  <c r="G138" i="19"/>
  <c r="G141" i="19" s="1"/>
  <c r="F141" i="19"/>
  <c r="O138" i="19"/>
  <c r="M67" i="19"/>
  <c r="N65" i="19"/>
  <c r="O61" i="19"/>
  <c r="O54" i="19"/>
  <c r="O52" i="19"/>
  <c r="O50" i="19"/>
  <c r="O48" i="19"/>
  <c r="O62" i="19"/>
  <c r="O60" i="19"/>
  <c r="O49" i="19"/>
  <c r="O51" i="19"/>
  <c r="O42" i="19"/>
  <c r="O40" i="19"/>
  <c r="O37" i="19"/>
  <c r="O35" i="19"/>
  <c r="O30" i="19"/>
  <c r="O41" i="19"/>
  <c r="O36" i="19"/>
  <c r="O53" i="19"/>
  <c r="O29" i="19"/>
  <c r="O28" i="19"/>
  <c r="O25" i="19"/>
  <c r="O23" i="19"/>
  <c r="O18" i="19"/>
  <c r="O16" i="19"/>
  <c r="O13" i="19"/>
  <c r="O11" i="19"/>
  <c r="O34" i="19"/>
  <c r="O12" i="19"/>
  <c r="O10" i="19"/>
  <c r="O7" i="19"/>
  <c r="O39" i="19"/>
  <c r="O43" i="19"/>
  <c r="O17" i="19"/>
  <c r="P5" i="19"/>
  <c r="P144" i="19" s="1"/>
  <c r="O8" i="19"/>
  <c r="O24" i="19"/>
  <c r="O27" i="19"/>
  <c r="O22" i="19"/>
  <c r="O4" i="19"/>
  <c r="O15" i="19"/>
  <c r="O6" i="19"/>
  <c r="N68" i="19"/>
  <c r="Q59" i="19"/>
  <c r="P58" i="19"/>
  <c r="N44" i="19"/>
  <c r="R47" i="19"/>
  <c r="Q46" i="19"/>
  <c r="N57" i="19"/>
  <c r="E34" i="16"/>
  <c r="E26" i="16"/>
  <c r="D34" i="16"/>
  <c r="D41" i="16"/>
  <c r="J139" i="19" l="1"/>
  <c r="N67" i="19"/>
  <c r="P62" i="19"/>
  <c r="P60" i="19"/>
  <c r="P53" i="19"/>
  <c r="P51" i="19"/>
  <c r="P49" i="19"/>
  <c r="P48" i="19"/>
  <c r="P50" i="19"/>
  <c r="P42" i="19"/>
  <c r="P40" i="19"/>
  <c r="P37" i="19"/>
  <c r="P35" i="19"/>
  <c r="P61" i="19"/>
  <c r="P52" i="19"/>
  <c r="P54" i="19"/>
  <c r="P43" i="19"/>
  <c r="P41" i="19"/>
  <c r="P39" i="19"/>
  <c r="P36" i="19"/>
  <c r="P34" i="19"/>
  <c r="P27" i="19"/>
  <c r="P24" i="19"/>
  <c r="P22" i="19"/>
  <c r="P29" i="19"/>
  <c r="P25" i="19"/>
  <c r="P17" i="19"/>
  <c r="Q5" i="19"/>
  <c r="Q144" i="19" s="1"/>
  <c r="P4" i="19"/>
  <c r="P30" i="19"/>
  <c r="P18" i="19"/>
  <c r="P28" i="19"/>
  <c r="P23" i="19"/>
  <c r="P15" i="19"/>
  <c r="P8" i="19"/>
  <c r="P6" i="19"/>
  <c r="P11" i="19"/>
  <c r="P12" i="19"/>
  <c r="P16" i="19"/>
  <c r="P13" i="19"/>
  <c r="P10" i="19"/>
  <c r="P7" i="19"/>
  <c r="O68" i="19"/>
  <c r="O65" i="19"/>
  <c r="O44" i="19"/>
  <c r="S47" i="19"/>
  <c r="R46" i="19"/>
  <c r="O57" i="19"/>
  <c r="Q58" i="19"/>
  <c r="R59" i="19"/>
  <c r="B1" i="16"/>
  <c r="P57" i="19" l="1"/>
  <c r="P68" i="19"/>
  <c r="R58" i="19"/>
  <c r="S59" i="19"/>
  <c r="S46" i="19"/>
  <c r="T47" i="19"/>
  <c r="O67" i="19"/>
  <c r="P44" i="19"/>
  <c r="Q62" i="19"/>
  <c r="Q60" i="19"/>
  <c r="Q61" i="19"/>
  <c r="Q49" i="19"/>
  <c r="Q50" i="19"/>
  <c r="Q42" i="19"/>
  <c r="Q40" i="19"/>
  <c r="Q37" i="19"/>
  <c r="Q35" i="19"/>
  <c r="Q30" i="19"/>
  <c r="Q51" i="19"/>
  <c r="Q52" i="19"/>
  <c r="Q53" i="19"/>
  <c r="Q48" i="19"/>
  <c r="Q43" i="19"/>
  <c r="Q39" i="19"/>
  <c r="Q34" i="19"/>
  <c r="Q28" i="19"/>
  <c r="Q25" i="19"/>
  <c r="Q23" i="19"/>
  <c r="Q18" i="19"/>
  <c r="Q16" i="19"/>
  <c r="Q41" i="19"/>
  <c r="Q22" i="19"/>
  <c r="Q12" i="19"/>
  <c r="Q10" i="19"/>
  <c r="Q7" i="19"/>
  <c r="Q29" i="19"/>
  <c r="Q24" i="19"/>
  <c r="Q11" i="19"/>
  <c r="Q54" i="19"/>
  <c r="Q13" i="19"/>
  <c r="Q36" i="19"/>
  <c r="Q27" i="19"/>
  <c r="Q17" i="19"/>
  <c r="Q8" i="19"/>
  <c r="Q15" i="19"/>
  <c r="Q6" i="19"/>
  <c r="Q4" i="19"/>
  <c r="R5" i="19"/>
  <c r="R144" i="19" s="1"/>
  <c r="P65" i="19"/>
  <c r="Q65" i="19" l="1"/>
  <c r="P67" i="19"/>
  <c r="R62" i="19"/>
  <c r="R60" i="19"/>
  <c r="R53" i="19"/>
  <c r="R51" i="19"/>
  <c r="R49" i="19"/>
  <c r="R61" i="19"/>
  <c r="R50" i="19"/>
  <c r="R42" i="19"/>
  <c r="R40" i="19"/>
  <c r="R37" i="19"/>
  <c r="R35" i="19"/>
  <c r="R30" i="19"/>
  <c r="R52" i="19"/>
  <c r="R54" i="19"/>
  <c r="R43" i="19"/>
  <c r="R41" i="19"/>
  <c r="R39" i="19"/>
  <c r="R36" i="19"/>
  <c r="R34" i="19"/>
  <c r="R29" i="19"/>
  <c r="R48" i="19"/>
  <c r="R28" i="19"/>
  <c r="R25" i="19"/>
  <c r="R23" i="19"/>
  <c r="R18" i="19"/>
  <c r="R16" i="19"/>
  <c r="R13" i="19"/>
  <c r="R11" i="19"/>
  <c r="R24" i="19"/>
  <c r="R6" i="19"/>
  <c r="R15" i="19"/>
  <c r="R8" i="19"/>
  <c r="R27" i="19"/>
  <c r="R17" i="19"/>
  <c r="R12" i="19"/>
  <c r="R22" i="19"/>
  <c r="R7" i="19"/>
  <c r="R4" i="19"/>
  <c r="R10" i="19"/>
  <c r="S5" i="19"/>
  <c r="S144" i="19" s="1"/>
  <c r="Q44" i="19"/>
  <c r="Q57" i="19"/>
  <c r="T46" i="19"/>
  <c r="U47" i="19"/>
  <c r="Q68" i="19"/>
  <c r="T59" i="19"/>
  <c r="S58" i="19"/>
  <c r="Q67" i="19" l="1"/>
  <c r="R68" i="19"/>
  <c r="S62" i="19"/>
  <c r="S60" i="19"/>
  <c r="S53" i="19"/>
  <c r="S51" i="19"/>
  <c r="S49" i="19"/>
  <c r="S61" i="19"/>
  <c r="S52" i="19"/>
  <c r="S54" i="19"/>
  <c r="S43" i="19"/>
  <c r="S41" i="19"/>
  <c r="S39" i="19"/>
  <c r="S36" i="19"/>
  <c r="S34" i="19"/>
  <c r="S29" i="19"/>
  <c r="S30" i="19"/>
  <c r="S48" i="19"/>
  <c r="S50" i="19"/>
  <c r="S42" i="19"/>
  <c r="S37" i="19"/>
  <c r="S27" i="19"/>
  <c r="S24" i="19"/>
  <c r="S22" i="19"/>
  <c r="S17" i="19"/>
  <c r="S15" i="19"/>
  <c r="S12" i="19"/>
  <c r="S28" i="19"/>
  <c r="S11" i="19"/>
  <c r="S8" i="19"/>
  <c r="S6" i="19"/>
  <c r="S16" i="19"/>
  <c r="T5" i="19"/>
  <c r="T144" i="19" s="1"/>
  <c r="S4" i="19"/>
  <c r="S40" i="19"/>
  <c r="S23" i="19"/>
  <c r="S13" i="19"/>
  <c r="S7" i="19"/>
  <c r="S25" i="19"/>
  <c r="S18" i="19"/>
  <c r="S10" i="19"/>
  <c r="S35" i="19"/>
  <c r="R57" i="19"/>
  <c r="R44" i="19"/>
  <c r="U59" i="19"/>
  <c r="T58" i="19"/>
  <c r="R65" i="19"/>
  <c r="U46" i="19"/>
  <c r="V47" i="19"/>
  <c r="B3" i="16"/>
  <c r="E72" i="19"/>
  <c r="C29" i="16"/>
  <c r="D10" i="16"/>
  <c r="D47" i="16" s="1"/>
  <c r="E10" i="16"/>
  <c r="E47" i="16" s="1"/>
  <c r="C10" i="16"/>
  <c r="C47" i="16" s="1"/>
  <c r="C38" i="16"/>
  <c r="C60" i="16" s="1"/>
  <c r="D60" i="16" s="1"/>
  <c r="E60" i="16" s="1"/>
  <c r="D43" i="16"/>
  <c r="E49" i="16"/>
  <c r="E110" i="16" s="1"/>
  <c r="E57" i="16"/>
  <c r="D57" i="16"/>
  <c r="C52" i="16"/>
  <c r="C50" i="16"/>
  <c r="C111" i="16" s="1"/>
  <c r="C48" i="16"/>
  <c r="C109" i="16" s="1"/>
  <c r="C14" i="16"/>
  <c r="C51" i="16" s="1"/>
  <c r="C112" i="16" s="1"/>
  <c r="D13" i="16"/>
  <c r="D12" i="16"/>
  <c r="C12" i="16"/>
  <c r="C49" i="16" s="1"/>
  <c r="C110" i="16" s="1"/>
  <c r="C45" i="16"/>
  <c r="F164" i="16" l="1"/>
  <c r="F166" i="16"/>
  <c r="F165" i="16"/>
  <c r="F167" i="16"/>
  <c r="D14" i="16"/>
  <c r="D30" i="16" s="1"/>
  <c r="I139" i="19"/>
  <c r="K139" i="19"/>
  <c r="D113" i="16"/>
  <c r="J140" i="19"/>
  <c r="R67" i="19"/>
  <c r="V46" i="19"/>
  <c r="W47" i="19"/>
  <c r="T61" i="19"/>
  <c r="T54" i="19"/>
  <c r="T52" i="19"/>
  <c r="T50" i="19"/>
  <c r="T48" i="19"/>
  <c r="T60" i="19"/>
  <c r="T51" i="19"/>
  <c r="T43" i="19"/>
  <c r="T41" i="19"/>
  <c r="T39" i="19"/>
  <c r="T36" i="19"/>
  <c r="T34" i="19"/>
  <c r="T53" i="19"/>
  <c r="T42" i="19"/>
  <c r="T40" i="19"/>
  <c r="T37" i="19"/>
  <c r="T35" i="19"/>
  <c r="T30" i="19"/>
  <c r="T29" i="19"/>
  <c r="T28" i="19"/>
  <c r="T25" i="19"/>
  <c r="T23" i="19"/>
  <c r="T18" i="19"/>
  <c r="T62" i="19"/>
  <c r="T49" i="19"/>
  <c r="T15" i="19"/>
  <c r="T13" i="19"/>
  <c r="T17" i="19"/>
  <c r="T10" i="19"/>
  <c r="T7" i="19"/>
  <c r="T12" i="19"/>
  <c r="T8" i="19"/>
  <c r="T24" i="19"/>
  <c r="T16" i="19"/>
  <c r="T4" i="19"/>
  <c r="T27" i="19"/>
  <c r="T22" i="19"/>
  <c r="T6" i="19"/>
  <c r="T11" i="19"/>
  <c r="U5" i="19"/>
  <c r="U144" i="19" s="1"/>
  <c r="S44" i="19"/>
  <c r="V59" i="19"/>
  <c r="U58" i="19"/>
  <c r="S65" i="19"/>
  <c r="S68" i="19"/>
  <c r="S57" i="19"/>
  <c r="C53" i="16"/>
  <c r="E43" i="16"/>
  <c r="Q74" i="19"/>
  <c r="E44" i="16"/>
  <c r="D44" i="16"/>
  <c r="D38" i="16"/>
  <c r="E38" i="16" s="1"/>
  <c r="C18" i="16"/>
  <c r="D18" i="16" s="1"/>
  <c r="E18" i="16" s="1"/>
  <c r="F42" i="16"/>
  <c r="D29" i="16"/>
  <c r="C30" i="16"/>
  <c r="E48" i="16"/>
  <c r="E109" i="16" s="1"/>
  <c r="D51" i="16"/>
  <c r="D112" i="16" s="1"/>
  <c r="D49" i="16"/>
  <c r="E13" i="16"/>
  <c r="D50" i="16"/>
  <c r="D111" i="16" s="1"/>
  <c r="C54" i="16"/>
  <c r="D48" i="16"/>
  <c r="D52" i="16"/>
  <c r="D45" i="16"/>
  <c r="E113" i="16" l="1"/>
  <c r="N140" i="19"/>
  <c r="M139" i="19"/>
  <c r="O139" i="19"/>
  <c r="K140" i="19"/>
  <c r="K141" i="19" s="1"/>
  <c r="J141" i="19"/>
  <c r="T65" i="19"/>
  <c r="T57" i="19"/>
  <c r="T44" i="19"/>
  <c r="W59" i="19"/>
  <c r="V58" i="19"/>
  <c r="T68" i="19"/>
  <c r="S67" i="19"/>
  <c r="U61" i="19"/>
  <c r="U62" i="19"/>
  <c r="U60" i="19"/>
  <c r="U52" i="19"/>
  <c r="U51" i="19"/>
  <c r="U43" i="19"/>
  <c r="U41" i="19"/>
  <c r="U39" i="19"/>
  <c r="U36" i="19"/>
  <c r="U34" i="19"/>
  <c r="U29" i="19"/>
  <c r="U54" i="19"/>
  <c r="U53" i="19"/>
  <c r="U48" i="19"/>
  <c r="U50" i="19"/>
  <c r="U49" i="19"/>
  <c r="U40" i="19"/>
  <c r="U35" i="19"/>
  <c r="U27" i="19"/>
  <c r="U24" i="19"/>
  <c r="U22" i="19"/>
  <c r="U17" i="19"/>
  <c r="U15" i="19"/>
  <c r="U37" i="19"/>
  <c r="U18" i="19"/>
  <c r="U11" i="19"/>
  <c r="U8" i="19"/>
  <c r="U6" i="19"/>
  <c r="U30" i="19"/>
  <c r="U42" i="19"/>
  <c r="U13" i="19"/>
  <c r="V5" i="19"/>
  <c r="V144" i="19" s="1"/>
  <c r="U23" i="19"/>
  <c r="U16" i="19"/>
  <c r="U4" i="19"/>
  <c r="U12" i="19"/>
  <c r="U25" i="19"/>
  <c r="U7" i="19"/>
  <c r="U28" i="19"/>
  <c r="U10" i="19"/>
  <c r="X47" i="19"/>
  <c r="W46" i="19"/>
  <c r="D109" i="16"/>
  <c r="D110" i="16"/>
  <c r="E52" i="16"/>
  <c r="AC74" i="19"/>
  <c r="D53" i="16"/>
  <c r="E45" i="16"/>
  <c r="E14" i="16"/>
  <c r="E29" i="16"/>
  <c r="E50" i="16"/>
  <c r="E111" i="16" s="1"/>
  <c r="D54" i="16"/>
  <c r="O140" i="19" l="1"/>
  <c r="O141" i="19" s="1"/>
  <c r="N141" i="19"/>
  <c r="T67" i="19"/>
  <c r="Y47" i="19"/>
  <c r="X46" i="19"/>
  <c r="V61" i="19"/>
  <c r="V54" i="19"/>
  <c r="V52" i="19"/>
  <c r="V50" i="19"/>
  <c r="V48" i="19"/>
  <c r="V62" i="19"/>
  <c r="V60" i="19"/>
  <c r="V43" i="19"/>
  <c r="V41" i="19"/>
  <c r="V39" i="19"/>
  <c r="V36" i="19"/>
  <c r="V34" i="19"/>
  <c r="V29" i="19"/>
  <c r="V53" i="19"/>
  <c r="V42" i="19"/>
  <c r="V40" i="19"/>
  <c r="V37" i="19"/>
  <c r="V35" i="19"/>
  <c r="V30" i="19"/>
  <c r="V27" i="19"/>
  <c r="V24" i="19"/>
  <c r="V22" i="19"/>
  <c r="V17" i="19"/>
  <c r="V15" i="19"/>
  <c r="V12" i="19"/>
  <c r="V49" i="19"/>
  <c r="V51" i="19"/>
  <c r="V28" i="19"/>
  <c r="V23" i="19"/>
  <c r="V16" i="19"/>
  <c r="W5" i="19"/>
  <c r="W144" i="19" s="1"/>
  <c r="V4" i="19"/>
  <c r="V7" i="19"/>
  <c r="V10" i="19"/>
  <c r="V25" i="19"/>
  <c r="V13" i="19"/>
  <c r="V18" i="19"/>
  <c r="V11" i="19"/>
  <c r="V8" i="19"/>
  <c r="V6" i="19"/>
  <c r="U57" i="19"/>
  <c r="W58" i="19"/>
  <c r="X59" i="19"/>
  <c r="U68" i="19"/>
  <c r="U44" i="19"/>
  <c r="U65" i="19"/>
  <c r="E51" i="16"/>
  <c r="E112" i="16" s="1"/>
  <c r="E30" i="16"/>
  <c r="U67" i="19" l="1"/>
  <c r="V65" i="19"/>
  <c r="V57" i="19"/>
  <c r="Y59" i="19"/>
  <c r="X58" i="19"/>
  <c r="W61" i="19"/>
  <c r="W54" i="19"/>
  <c r="W52" i="19"/>
  <c r="W50" i="19"/>
  <c r="W48" i="19"/>
  <c r="W62" i="19"/>
  <c r="W60" i="19"/>
  <c r="W53" i="19"/>
  <c r="W42" i="19"/>
  <c r="W40" i="19"/>
  <c r="W37" i="19"/>
  <c r="W35" i="19"/>
  <c r="W30" i="19"/>
  <c r="W49" i="19"/>
  <c r="W51" i="19"/>
  <c r="W43" i="19"/>
  <c r="W39" i="19"/>
  <c r="W34" i="19"/>
  <c r="W28" i="19"/>
  <c r="W25" i="19"/>
  <c r="W23" i="19"/>
  <c r="W18" i="19"/>
  <c r="W16" i="19"/>
  <c r="W13" i="19"/>
  <c r="W11" i="19"/>
  <c r="W41" i="19"/>
  <c r="W24" i="19"/>
  <c r="W10" i="19"/>
  <c r="W7" i="19"/>
  <c r="W27" i="19"/>
  <c r="W36" i="19"/>
  <c r="W22" i="19"/>
  <c r="W4" i="19"/>
  <c r="W6" i="19"/>
  <c r="W15" i="19"/>
  <c r="X5" i="19"/>
  <c r="X144" i="19" s="1"/>
  <c r="W29" i="19"/>
  <c r="W17" i="19"/>
  <c r="W12" i="19"/>
  <c r="W8" i="19"/>
  <c r="Z47" i="19"/>
  <c r="Y46" i="19"/>
  <c r="V44" i="19"/>
  <c r="V68" i="19"/>
  <c r="E54" i="16"/>
  <c r="E53" i="16"/>
  <c r="A1" i="16"/>
  <c r="V116" i="19" l="1"/>
  <c r="D116" i="19"/>
  <c r="E116" i="19"/>
  <c r="F116" i="19"/>
  <c r="G116" i="19"/>
  <c r="H116" i="19"/>
  <c r="I116" i="19"/>
  <c r="J116" i="19"/>
  <c r="K116" i="19"/>
  <c r="L116" i="19"/>
  <c r="M116" i="19"/>
  <c r="N116" i="19"/>
  <c r="O116" i="19"/>
  <c r="P116" i="19"/>
  <c r="Q116" i="19"/>
  <c r="R116" i="19"/>
  <c r="S116" i="19"/>
  <c r="T116" i="19"/>
  <c r="U116" i="19"/>
  <c r="V67" i="19"/>
  <c r="W68" i="19"/>
  <c r="W116" i="19" s="1"/>
  <c r="AA47" i="19"/>
  <c r="Z46" i="19"/>
  <c r="W44" i="19"/>
  <c r="W65" i="19"/>
  <c r="Y58" i="19"/>
  <c r="Z59" i="19"/>
  <c r="X62" i="19"/>
  <c r="X60" i="19"/>
  <c r="X53" i="19"/>
  <c r="X51" i="19"/>
  <c r="X49" i="19"/>
  <c r="X54" i="19"/>
  <c r="X42" i="19"/>
  <c r="X40" i="19"/>
  <c r="X37" i="19"/>
  <c r="X35" i="19"/>
  <c r="X61" i="19"/>
  <c r="X48" i="19"/>
  <c r="X43" i="19"/>
  <c r="X41" i="19"/>
  <c r="X39" i="19"/>
  <c r="X36" i="19"/>
  <c r="X34" i="19"/>
  <c r="X27" i="19"/>
  <c r="X24" i="19"/>
  <c r="X22" i="19"/>
  <c r="X30" i="19"/>
  <c r="X29" i="19"/>
  <c r="X15" i="19"/>
  <c r="X13" i="19"/>
  <c r="Y5" i="19"/>
  <c r="Y144" i="19" s="1"/>
  <c r="X4" i="19"/>
  <c r="X50" i="19"/>
  <c r="X52" i="19"/>
  <c r="X17" i="19"/>
  <c r="X12" i="19"/>
  <c r="X8" i="19"/>
  <c r="X6" i="19"/>
  <c r="X23" i="19"/>
  <c r="X16" i="19"/>
  <c r="X25" i="19"/>
  <c r="X28" i="19"/>
  <c r="X18" i="19"/>
  <c r="X10" i="19"/>
  <c r="X11" i="19"/>
  <c r="X7" i="19"/>
  <c r="W57" i="19"/>
  <c r="E69" i="16"/>
  <c r="D69" i="16"/>
  <c r="D80" i="19" l="1"/>
  <c r="E80" i="19"/>
  <c r="D94" i="19"/>
  <c r="E94" i="19"/>
  <c r="D82" i="19"/>
  <c r="E82" i="19"/>
  <c r="D81" i="19"/>
  <c r="E81" i="19"/>
  <c r="D104" i="19"/>
  <c r="E104" i="19"/>
  <c r="D93" i="19"/>
  <c r="E93" i="19"/>
  <c r="D92" i="19"/>
  <c r="E92" i="19"/>
  <c r="D106" i="19"/>
  <c r="E106" i="19"/>
  <c r="D105" i="19"/>
  <c r="E105" i="19"/>
  <c r="E111" i="19"/>
  <c r="D111" i="19"/>
  <c r="E112" i="19"/>
  <c r="D112" i="19"/>
  <c r="E109" i="19"/>
  <c r="D109" i="19"/>
  <c r="E103" i="19"/>
  <c r="D103" i="19"/>
  <c r="E91" i="19"/>
  <c r="D91" i="19"/>
  <c r="D79" i="19"/>
  <c r="E79" i="19"/>
  <c r="D77" i="19"/>
  <c r="E77" i="19"/>
  <c r="E76" i="19"/>
  <c r="D76" i="19"/>
  <c r="V94" i="19"/>
  <c r="AC94" i="19"/>
  <c r="AK94" i="19"/>
  <c r="W94" i="19"/>
  <c r="P94" i="19"/>
  <c r="X94" i="19"/>
  <c r="Q94" i="19"/>
  <c r="Y94" i="19"/>
  <c r="AF94" i="19"/>
  <c r="R94" i="19"/>
  <c r="Z94" i="19"/>
  <c r="AG94" i="19"/>
  <c r="S94" i="19"/>
  <c r="AA94" i="19"/>
  <c r="AH94" i="19"/>
  <c r="T94" i="19"/>
  <c r="AI94" i="19"/>
  <c r="U94" i="19"/>
  <c r="AB94" i="19"/>
  <c r="AD94" i="19"/>
  <c r="AJ94" i="19"/>
  <c r="AE94" i="19"/>
  <c r="AL94" i="19"/>
  <c r="AM94" i="19"/>
  <c r="F94" i="19"/>
  <c r="G94" i="19"/>
  <c r="H94" i="19"/>
  <c r="I94" i="19"/>
  <c r="J94" i="19"/>
  <c r="K94" i="19"/>
  <c r="L94" i="19"/>
  <c r="M94" i="19"/>
  <c r="N94" i="19"/>
  <c r="O94" i="19"/>
  <c r="V82" i="19"/>
  <c r="AC82" i="19"/>
  <c r="AK82" i="19"/>
  <c r="W82" i="19"/>
  <c r="P82" i="19"/>
  <c r="X82" i="19"/>
  <c r="Q82" i="19"/>
  <c r="Y82" i="19"/>
  <c r="AF82" i="19"/>
  <c r="R82" i="19"/>
  <c r="Z82" i="19"/>
  <c r="AG82" i="19"/>
  <c r="S82" i="19"/>
  <c r="AA82" i="19"/>
  <c r="AH82" i="19"/>
  <c r="T82" i="19"/>
  <c r="AI82" i="19"/>
  <c r="AB82" i="19"/>
  <c r="AD82" i="19"/>
  <c r="AM82" i="19"/>
  <c r="AE82" i="19"/>
  <c r="U82" i="19"/>
  <c r="AJ82" i="19"/>
  <c r="AL82" i="19"/>
  <c r="F82" i="19"/>
  <c r="G82" i="19"/>
  <c r="H82" i="19"/>
  <c r="I82" i="19"/>
  <c r="J82" i="19"/>
  <c r="K82" i="19"/>
  <c r="L82" i="19"/>
  <c r="M82" i="19"/>
  <c r="N82" i="19"/>
  <c r="O82" i="19"/>
  <c r="R109" i="19"/>
  <c r="Z109" i="19"/>
  <c r="U109" i="19"/>
  <c r="V109" i="19"/>
  <c r="W109" i="19"/>
  <c r="P109" i="19"/>
  <c r="X109" i="19"/>
  <c r="AG109" i="19"/>
  <c r="Q109" i="19"/>
  <c r="AH109" i="19"/>
  <c r="AD109" i="19"/>
  <c r="AF109" i="19"/>
  <c r="S109" i="19"/>
  <c r="AI109" i="19"/>
  <c r="AJ109" i="19"/>
  <c r="T109" i="19"/>
  <c r="AB109" i="19"/>
  <c r="AL109" i="19"/>
  <c r="Y109" i="19"/>
  <c r="AC109" i="19"/>
  <c r="AK109" i="19"/>
  <c r="AA109" i="19"/>
  <c r="AE109" i="19"/>
  <c r="AM109" i="19"/>
  <c r="F109" i="19"/>
  <c r="G109" i="19"/>
  <c r="H109" i="19"/>
  <c r="I109" i="19"/>
  <c r="J109" i="19"/>
  <c r="K109" i="19"/>
  <c r="L109" i="19"/>
  <c r="M109" i="19"/>
  <c r="N109" i="19"/>
  <c r="O109" i="19"/>
  <c r="V106" i="19"/>
  <c r="W106" i="19"/>
  <c r="P106" i="19"/>
  <c r="Q106" i="19"/>
  <c r="Y106" i="19"/>
  <c r="R106" i="19"/>
  <c r="Z106" i="19"/>
  <c r="S106" i="19"/>
  <c r="AA106" i="19"/>
  <c r="T106" i="19"/>
  <c r="X106" i="19"/>
  <c r="AC106" i="19"/>
  <c r="AK106" i="19"/>
  <c r="AD106" i="19"/>
  <c r="AL106" i="19"/>
  <c r="AF106" i="19"/>
  <c r="AE106" i="19"/>
  <c r="AM106" i="19"/>
  <c r="AB106" i="19"/>
  <c r="AG106" i="19"/>
  <c r="AH106" i="19"/>
  <c r="AI106" i="19"/>
  <c r="U106" i="19"/>
  <c r="AJ106" i="19"/>
  <c r="F106" i="19"/>
  <c r="G106" i="19"/>
  <c r="H106" i="19"/>
  <c r="I106" i="19"/>
  <c r="J106" i="19"/>
  <c r="K106" i="19"/>
  <c r="L106" i="19"/>
  <c r="M106" i="19"/>
  <c r="N106" i="19"/>
  <c r="O106" i="19"/>
  <c r="R81" i="19"/>
  <c r="Z81" i="19"/>
  <c r="AG81" i="19"/>
  <c r="S81" i="19"/>
  <c r="AA81" i="19"/>
  <c r="T81" i="19"/>
  <c r="U81" i="19"/>
  <c r="AB81" i="19"/>
  <c r="AJ81" i="19"/>
  <c r="V81" i="19"/>
  <c r="AC81" i="19"/>
  <c r="AK81" i="19"/>
  <c r="W81" i="19"/>
  <c r="AD81" i="19"/>
  <c r="AL81" i="19"/>
  <c r="P81" i="19"/>
  <c r="X81" i="19"/>
  <c r="AE81" i="19"/>
  <c r="AM81" i="19"/>
  <c r="Q81" i="19"/>
  <c r="Y81" i="19"/>
  <c r="AF81" i="19"/>
  <c r="AH81" i="19"/>
  <c r="AI81" i="19"/>
  <c r="F81" i="19"/>
  <c r="G81" i="19"/>
  <c r="H81" i="19"/>
  <c r="I81" i="19"/>
  <c r="J81" i="19"/>
  <c r="K81" i="19"/>
  <c r="L81" i="19"/>
  <c r="M81" i="19"/>
  <c r="N81" i="19"/>
  <c r="O81" i="19"/>
  <c r="V111" i="19"/>
  <c r="Q111" i="19"/>
  <c r="Y111" i="19"/>
  <c r="R111" i="19"/>
  <c r="Z111" i="19"/>
  <c r="S111" i="19"/>
  <c r="AA111" i="19"/>
  <c r="T111" i="19"/>
  <c r="W111" i="19"/>
  <c r="AC111" i="19"/>
  <c r="AK111" i="19"/>
  <c r="AJ111" i="19"/>
  <c r="X111" i="19"/>
  <c r="AD111" i="19"/>
  <c r="AL111" i="19"/>
  <c r="AF111" i="19"/>
  <c r="AE111" i="19"/>
  <c r="AM111" i="19"/>
  <c r="AH111" i="19"/>
  <c r="AG111" i="19"/>
  <c r="F111" i="19"/>
  <c r="P111" i="19"/>
  <c r="AI111" i="19"/>
  <c r="U111" i="19"/>
  <c r="AB111" i="19"/>
  <c r="G111" i="19"/>
  <c r="H111" i="19"/>
  <c r="I111" i="19"/>
  <c r="J111" i="19"/>
  <c r="K111" i="19"/>
  <c r="L111" i="19"/>
  <c r="M111" i="19"/>
  <c r="N111" i="19"/>
  <c r="O111" i="19"/>
  <c r="R76" i="19"/>
  <c r="Z76" i="19"/>
  <c r="AG76" i="19"/>
  <c r="S76" i="19"/>
  <c r="AA76" i="19"/>
  <c r="T76" i="19"/>
  <c r="U76" i="19"/>
  <c r="AB76" i="19"/>
  <c r="AJ76" i="19"/>
  <c r="V76" i="19"/>
  <c r="AC76" i="19"/>
  <c r="AK76" i="19"/>
  <c r="W76" i="19"/>
  <c r="AD76" i="19"/>
  <c r="AL76" i="19"/>
  <c r="P76" i="19"/>
  <c r="X76" i="19"/>
  <c r="AE76" i="19"/>
  <c r="AM76" i="19"/>
  <c r="Q76" i="19"/>
  <c r="AF76" i="19"/>
  <c r="Y76" i="19"/>
  <c r="AH76" i="19"/>
  <c r="AI76" i="19"/>
  <c r="F76" i="19"/>
  <c r="G76" i="19"/>
  <c r="H76" i="19"/>
  <c r="I76" i="19"/>
  <c r="J76" i="19"/>
  <c r="K76" i="19"/>
  <c r="L76" i="19"/>
  <c r="M76" i="19"/>
  <c r="N76" i="19"/>
  <c r="O76" i="19"/>
  <c r="R79" i="19"/>
  <c r="Z79" i="19"/>
  <c r="AG79" i="19"/>
  <c r="S79" i="19"/>
  <c r="AA79" i="19"/>
  <c r="T79" i="19"/>
  <c r="U79" i="19"/>
  <c r="AB79" i="19"/>
  <c r="AJ79" i="19"/>
  <c r="V79" i="19"/>
  <c r="AC79" i="19"/>
  <c r="AK79" i="19"/>
  <c r="W79" i="19"/>
  <c r="AD79" i="19"/>
  <c r="AL79" i="19"/>
  <c r="P79" i="19"/>
  <c r="X79" i="19"/>
  <c r="AE79" i="19"/>
  <c r="AM79" i="19"/>
  <c r="AH79" i="19"/>
  <c r="AF79" i="19"/>
  <c r="Q79" i="19"/>
  <c r="AI79" i="19"/>
  <c r="Y79" i="19"/>
  <c r="F79" i="19"/>
  <c r="G79" i="19"/>
  <c r="H79" i="19"/>
  <c r="I79" i="19"/>
  <c r="J79" i="19"/>
  <c r="K79" i="19"/>
  <c r="L79" i="19"/>
  <c r="M79" i="19"/>
  <c r="N79" i="19"/>
  <c r="O79" i="19"/>
  <c r="R105" i="19"/>
  <c r="Z105" i="19"/>
  <c r="AG105" i="19"/>
  <c r="S105" i="19"/>
  <c r="AA105" i="19"/>
  <c r="T105" i="19"/>
  <c r="U105" i="19"/>
  <c r="AB105" i="19"/>
  <c r="V105" i="19"/>
  <c r="AC105" i="19"/>
  <c r="W105" i="19"/>
  <c r="AD105" i="19"/>
  <c r="P105" i="19"/>
  <c r="X105" i="19"/>
  <c r="AE105" i="19"/>
  <c r="AM105" i="19"/>
  <c r="AF105" i="19"/>
  <c r="Q105" i="19"/>
  <c r="AH105" i="19"/>
  <c r="AI105" i="19"/>
  <c r="AK105" i="19"/>
  <c r="AJ105" i="19"/>
  <c r="Y105" i="19"/>
  <c r="AL105" i="19"/>
  <c r="F105" i="19"/>
  <c r="G105" i="19"/>
  <c r="H105" i="19"/>
  <c r="I105" i="19"/>
  <c r="J105" i="19"/>
  <c r="K105" i="19"/>
  <c r="L105" i="19"/>
  <c r="M105" i="19"/>
  <c r="N105" i="19"/>
  <c r="O105" i="19"/>
  <c r="R93" i="19"/>
  <c r="Z93" i="19"/>
  <c r="AG93" i="19"/>
  <c r="S93" i="19"/>
  <c r="AA93" i="19"/>
  <c r="T93" i="19"/>
  <c r="U93" i="19"/>
  <c r="AB93" i="19"/>
  <c r="AJ93" i="19"/>
  <c r="V93" i="19"/>
  <c r="AC93" i="19"/>
  <c r="AK93" i="19"/>
  <c r="W93" i="19"/>
  <c r="AD93" i="19"/>
  <c r="AL93" i="19"/>
  <c r="P93" i="19"/>
  <c r="X93" i="19"/>
  <c r="AE93" i="19"/>
  <c r="AM93" i="19"/>
  <c r="Y93" i="19"/>
  <c r="AH93" i="19"/>
  <c r="AI93" i="19"/>
  <c r="Q93" i="19"/>
  <c r="AF93" i="19"/>
  <c r="F93" i="19"/>
  <c r="G93" i="19"/>
  <c r="H93" i="19"/>
  <c r="I93" i="19"/>
  <c r="J93" i="19"/>
  <c r="K93" i="19"/>
  <c r="L93" i="19"/>
  <c r="M93" i="19"/>
  <c r="N93" i="19"/>
  <c r="O93" i="19"/>
  <c r="V80" i="19"/>
  <c r="AC80" i="19"/>
  <c r="AK80" i="19"/>
  <c r="W80" i="19"/>
  <c r="P80" i="19"/>
  <c r="X80" i="19"/>
  <c r="Q80" i="19"/>
  <c r="Y80" i="19"/>
  <c r="AF80" i="19"/>
  <c r="R80" i="19"/>
  <c r="Z80" i="19"/>
  <c r="AG80" i="19"/>
  <c r="S80" i="19"/>
  <c r="AA80" i="19"/>
  <c r="AH80" i="19"/>
  <c r="T80" i="19"/>
  <c r="AI80" i="19"/>
  <c r="U80" i="19"/>
  <c r="AD80" i="19"/>
  <c r="AE80" i="19"/>
  <c r="AJ80" i="19"/>
  <c r="AL80" i="19"/>
  <c r="AM80" i="19"/>
  <c r="AB80" i="19"/>
  <c r="F80" i="19"/>
  <c r="G80" i="19"/>
  <c r="H80" i="19"/>
  <c r="I80" i="19"/>
  <c r="J80" i="19"/>
  <c r="K80" i="19"/>
  <c r="L80" i="19"/>
  <c r="M80" i="19"/>
  <c r="N80" i="19"/>
  <c r="O80" i="19"/>
  <c r="R112" i="19"/>
  <c r="Z112" i="19"/>
  <c r="U112" i="19"/>
  <c r="V112" i="19"/>
  <c r="W112" i="19"/>
  <c r="P112" i="19"/>
  <c r="X112" i="19"/>
  <c r="AG112" i="19"/>
  <c r="AH112" i="19"/>
  <c r="AD112" i="19"/>
  <c r="Q112" i="19"/>
  <c r="AI112" i="19"/>
  <c r="AJ112" i="19"/>
  <c r="Y112" i="19"/>
  <c r="AF112" i="19"/>
  <c r="S112" i="19"/>
  <c r="AB112" i="19"/>
  <c r="T112" i="19"/>
  <c r="AC112" i="19"/>
  <c r="AK112" i="19"/>
  <c r="AL112" i="19"/>
  <c r="AA112" i="19"/>
  <c r="AE112" i="19"/>
  <c r="AM112" i="19"/>
  <c r="F112" i="19"/>
  <c r="G112" i="19"/>
  <c r="H112" i="19"/>
  <c r="I112" i="19"/>
  <c r="J112" i="19"/>
  <c r="K112" i="19"/>
  <c r="L112" i="19"/>
  <c r="M112" i="19"/>
  <c r="N112" i="19"/>
  <c r="O112" i="19"/>
  <c r="V77" i="19"/>
  <c r="AC77" i="19"/>
  <c r="AK77" i="19"/>
  <c r="W77" i="19"/>
  <c r="P77" i="19"/>
  <c r="X77" i="19"/>
  <c r="Q77" i="19"/>
  <c r="Y77" i="19"/>
  <c r="AF77" i="19"/>
  <c r="R77" i="19"/>
  <c r="Z77" i="19"/>
  <c r="AG77" i="19"/>
  <c r="S77" i="19"/>
  <c r="AA77" i="19"/>
  <c r="AH77" i="19"/>
  <c r="T77" i="19"/>
  <c r="AI77" i="19"/>
  <c r="AE77" i="19"/>
  <c r="AJ77" i="19"/>
  <c r="AL77" i="19"/>
  <c r="AM77" i="19"/>
  <c r="U77" i="19"/>
  <c r="AB77" i="19"/>
  <c r="AD77" i="19"/>
  <c r="F77" i="19"/>
  <c r="G77" i="19"/>
  <c r="H77" i="19"/>
  <c r="I77" i="19"/>
  <c r="J77" i="19"/>
  <c r="K77" i="19"/>
  <c r="L77" i="19"/>
  <c r="M77" i="19"/>
  <c r="N77" i="19"/>
  <c r="O77" i="19"/>
  <c r="V92" i="19"/>
  <c r="AC92" i="19"/>
  <c r="AK92" i="19"/>
  <c r="W92" i="19"/>
  <c r="P92" i="19"/>
  <c r="X92" i="19"/>
  <c r="Q92" i="19"/>
  <c r="Y92" i="19"/>
  <c r="AF92" i="19"/>
  <c r="R92" i="19"/>
  <c r="Z92" i="19"/>
  <c r="AG92" i="19"/>
  <c r="S92" i="19"/>
  <c r="AA92" i="19"/>
  <c r="AH92" i="19"/>
  <c r="T92" i="19"/>
  <c r="AI92" i="19"/>
  <c r="AB92" i="19"/>
  <c r="AE92" i="19"/>
  <c r="AD92" i="19"/>
  <c r="AJ92" i="19"/>
  <c r="AL92" i="19"/>
  <c r="U92" i="19"/>
  <c r="AM92" i="19"/>
  <c r="F92" i="19"/>
  <c r="G92" i="19"/>
  <c r="H92" i="19"/>
  <c r="I92" i="19"/>
  <c r="J92" i="19"/>
  <c r="K92" i="19"/>
  <c r="L92" i="19"/>
  <c r="M92" i="19"/>
  <c r="N92" i="19"/>
  <c r="O92" i="19"/>
  <c r="V104" i="19"/>
  <c r="AC104" i="19"/>
  <c r="AK104" i="19"/>
  <c r="W104" i="19"/>
  <c r="P104" i="19"/>
  <c r="X104" i="19"/>
  <c r="Q104" i="19"/>
  <c r="Y104" i="19"/>
  <c r="AF104" i="19"/>
  <c r="R104" i="19"/>
  <c r="Z104" i="19"/>
  <c r="AG104" i="19"/>
  <c r="S104" i="19"/>
  <c r="AA104" i="19"/>
  <c r="AH104" i="19"/>
  <c r="T104" i="19"/>
  <c r="AI104" i="19"/>
  <c r="AM104" i="19"/>
  <c r="AB104" i="19"/>
  <c r="AE104" i="19"/>
  <c r="U104" i="19"/>
  <c r="AD104" i="19"/>
  <c r="AL104" i="19"/>
  <c r="AJ104" i="19"/>
  <c r="F104" i="19"/>
  <c r="G104" i="19"/>
  <c r="H104" i="19"/>
  <c r="I104" i="19"/>
  <c r="J104" i="19"/>
  <c r="K104" i="19"/>
  <c r="L104" i="19"/>
  <c r="M104" i="19"/>
  <c r="N104" i="19"/>
  <c r="O104" i="19"/>
  <c r="R91" i="19"/>
  <c r="Z91" i="19"/>
  <c r="AG91" i="19"/>
  <c r="S91" i="19"/>
  <c r="AA91" i="19"/>
  <c r="T91" i="19"/>
  <c r="U91" i="19"/>
  <c r="AB91" i="19"/>
  <c r="AJ91" i="19"/>
  <c r="V91" i="19"/>
  <c r="AC91" i="19"/>
  <c r="AK91" i="19"/>
  <c r="W91" i="19"/>
  <c r="AD91" i="19"/>
  <c r="AL91" i="19"/>
  <c r="P91" i="19"/>
  <c r="X91" i="19"/>
  <c r="AE91" i="19"/>
  <c r="AM91" i="19"/>
  <c r="AI91" i="19"/>
  <c r="Q91" i="19"/>
  <c r="Y91" i="19"/>
  <c r="AF91" i="19"/>
  <c r="AH91" i="19"/>
  <c r="F91" i="19"/>
  <c r="G91" i="19"/>
  <c r="H91" i="19"/>
  <c r="I91" i="19"/>
  <c r="J91" i="19"/>
  <c r="K91" i="19"/>
  <c r="L91" i="19"/>
  <c r="M91" i="19"/>
  <c r="N91" i="19"/>
  <c r="O91" i="19"/>
  <c r="R103" i="19"/>
  <c r="Z103" i="19"/>
  <c r="AG103" i="19"/>
  <c r="S103" i="19"/>
  <c r="AA103" i="19"/>
  <c r="T103" i="19"/>
  <c r="U103" i="19"/>
  <c r="AB103" i="19"/>
  <c r="AJ103" i="19"/>
  <c r="V103" i="19"/>
  <c r="AC103" i="19"/>
  <c r="AK103" i="19"/>
  <c r="W103" i="19"/>
  <c r="AD103" i="19"/>
  <c r="AL103" i="19"/>
  <c r="P103" i="19"/>
  <c r="X103" i="19"/>
  <c r="AE103" i="19"/>
  <c r="AM103" i="19"/>
  <c r="AF103" i="19"/>
  <c r="AH103" i="19"/>
  <c r="Q103" i="19"/>
  <c r="AI103" i="19"/>
  <c r="Y103" i="19"/>
  <c r="F103" i="19"/>
  <c r="G103" i="19"/>
  <c r="H103" i="19"/>
  <c r="I103" i="19"/>
  <c r="J103" i="19"/>
  <c r="K103" i="19"/>
  <c r="L103" i="19"/>
  <c r="M103" i="19"/>
  <c r="N103" i="19"/>
  <c r="O103" i="19"/>
  <c r="X68" i="19"/>
  <c r="X116" i="19" s="1"/>
  <c r="X44" i="19"/>
  <c r="Z58" i="19"/>
  <c r="AA59" i="19"/>
  <c r="Y62" i="19"/>
  <c r="Y60" i="19"/>
  <c r="Y61" i="19"/>
  <c r="Y54" i="19"/>
  <c r="Y42" i="19"/>
  <c r="Y40" i="19"/>
  <c r="Y37" i="19"/>
  <c r="Y35" i="19"/>
  <c r="Y30" i="19"/>
  <c r="Y48" i="19"/>
  <c r="Y49" i="19"/>
  <c r="Y50" i="19"/>
  <c r="Y52" i="19"/>
  <c r="Y28" i="19"/>
  <c r="Y25" i="19"/>
  <c r="Y23" i="19"/>
  <c r="Y18" i="19"/>
  <c r="Y16" i="19"/>
  <c r="Y51" i="19"/>
  <c r="Y41" i="19"/>
  <c r="Y36" i="19"/>
  <c r="Y29" i="19"/>
  <c r="Y53" i="19"/>
  <c r="Y10" i="19"/>
  <c r="Y7" i="19"/>
  <c r="Y34" i="19"/>
  <c r="Y27" i="19"/>
  <c r="Y17" i="19"/>
  <c r="Y12" i="19"/>
  <c r="Y39" i="19"/>
  <c r="Y43" i="19"/>
  <c r="Y11" i="19"/>
  <c r="Y13" i="19"/>
  <c r="Y24" i="19"/>
  <c r="Y22" i="19"/>
  <c r="Y6" i="19"/>
  <c r="Y8" i="19"/>
  <c r="Y15" i="19"/>
  <c r="Y4" i="19"/>
  <c r="Z5" i="19"/>
  <c r="Z144" i="19" s="1"/>
  <c r="W67" i="19"/>
  <c r="X57" i="19"/>
  <c r="AB47" i="19"/>
  <c r="AA46" i="19"/>
  <c r="X65" i="19"/>
  <c r="X67" i="19" l="1"/>
  <c r="Y44" i="19"/>
  <c r="Y57" i="19"/>
  <c r="Y65" i="19"/>
  <c r="AC47" i="19"/>
  <c r="AB46" i="19"/>
  <c r="Z62" i="19"/>
  <c r="Z60" i="19"/>
  <c r="Z53" i="19"/>
  <c r="Z51" i="19"/>
  <c r="Z49" i="19"/>
  <c r="Z61" i="19"/>
  <c r="Z42" i="19"/>
  <c r="Z40" i="19"/>
  <c r="Z37" i="19"/>
  <c r="Z35" i="19"/>
  <c r="Z30" i="19"/>
  <c r="Z48" i="19"/>
  <c r="Z50" i="19"/>
  <c r="Z43" i="19"/>
  <c r="Z41" i="19"/>
  <c r="Z39" i="19"/>
  <c r="Z36" i="19"/>
  <c r="Z34" i="19"/>
  <c r="Z29" i="19"/>
  <c r="Z28" i="19"/>
  <c r="Z25" i="19"/>
  <c r="Z23" i="19"/>
  <c r="Z18" i="19"/>
  <c r="Z16" i="19"/>
  <c r="Z13" i="19"/>
  <c r="Z11" i="19"/>
  <c r="Z54" i="19"/>
  <c r="Z52" i="19"/>
  <c r="Z6" i="19"/>
  <c r="Z22" i="19"/>
  <c r="Z8" i="19"/>
  <c r="Z24" i="19"/>
  <c r="Z10" i="19"/>
  <c r="Z27" i="19"/>
  <c r="AA5" i="19"/>
  <c r="AA144" i="19" s="1"/>
  <c r="Z15" i="19"/>
  <c r="Z17" i="19"/>
  <c r="Z12" i="19"/>
  <c r="Z4" i="19"/>
  <c r="Z7" i="19"/>
  <c r="AB59" i="19"/>
  <c r="AA58" i="19"/>
  <c r="Y68" i="19"/>
  <c r="Y116" i="19" s="1"/>
  <c r="Y67" i="19" l="1"/>
  <c r="Z65" i="19"/>
  <c r="AA62" i="19"/>
  <c r="AA60" i="19"/>
  <c r="AA53" i="19"/>
  <c r="AA51" i="19"/>
  <c r="AA49" i="19"/>
  <c r="AA61" i="19"/>
  <c r="AA48" i="19"/>
  <c r="AA50" i="19"/>
  <c r="AA43" i="19"/>
  <c r="AA41" i="19"/>
  <c r="AA39" i="19"/>
  <c r="AA36" i="19"/>
  <c r="AA34" i="19"/>
  <c r="AA29" i="19"/>
  <c r="AA52" i="19"/>
  <c r="AA54" i="19"/>
  <c r="AA42" i="19"/>
  <c r="AA37" i="19"/>
  <c r="AA30" i="19"/>
  <c r="AA27" i="19"/>
  <c r="AA24" i="19"/>
  <c r="AA22" i="19"/>
  <c r="AA17" i="19"/>
  <c r="AA15" i="19"/>
  <c r="AA12" i="19"/>
  <c r="AA10" i="19"/>
  <c r="AA23" i="19"/>
  <c r="AA16" i="19"/>
  <c r="AA8" i="19"/>
  <c r="AA6" i="19"/>
  <c r="AA35" i="19"/>
  <c r="AA25" i="19"/>
  <c r="AA40" i="19"/>
  <c r="AA18" i="19"/>
  <c r="AB5" i="19"/>
  <c r="AB144" i="19" s="1"/>
  <c r="AA28" i="19"/>
  <c r="AA13" i="19"/>
  <c r="AA11" i="19"/>
  <c r="AA7" i="19"/>
  <c r="AC59" i="19"/>
  <c r="AB58" i="19"/>
  <c r="AC46" i="19"/>
  <c r="AD47" i="19"/>
  <c r="Z44" i="19"/>
  <c r="Z68" i="19"/>
  <c r="Z116" i="19" s="1"/>
  <c r="Z57" i="19"/>
  <c r="AA57" i="19" l="1"/>
  <c r="AA44" i="19"/>
  <c r="AD46" i="19"/>
  <c r="AE47" i="19"/>
  <c r="AB61" i="19"/>
  <c r="AB54" i="19"/>
  <c r="AB52" i="19"/>
  <c r="AB50" i="19"/>
  <c r="AB48" i="19"/>
  <c r="AB60" i="19"/>
  <c r="AB49" i="19"/>
  <c r="AB43" i="19"/>
  <c r="AB41" i="19"/>
  <c r="AB39" i="19"/>
  <c r="AB36" i="19"/>
  <c r="AB34" i="19"/>
  <c r="AB51" i="19"/>
  <c r="AB62" i="19"/>
  <c r="AB53" i="19"/>
  <c r="AB42" i="19"/>
  <c r="AB40" i="19"/>
  <c r="AB37" i="19"/>
  <c r="AB35" i="19"/>
  <c r="AB30" i="19"/>
  <c r="AB28" i="19"/>
  <c r="AB25" i="19"/>
  <c r="AB23" i="19"/>
  <c r="AB18" i="19"/>
  <c r="AB27" i="19"/>
  <c r="AB17" i="19"/>
  <c r="AB12" i="19"/>
  <c r="AB22" i="19"/>
  <c r="AB11" i="19"/>
  <c r="AB24" i="19"/>
  <c r="AB15" i="19"/>
  <c r="AB13" i="19"/>
  <c r="AB7" i="19"/>
  <c r="AB16" i="19"/>
  <c r="AB10" i="19"/>
  <c r="AB6" i="19"/>
  <c r="AC5" i="19"/>
  <c r="AC144" i="19" s="1"/>
  <c r="AB29" i="19"/>
  <c r="AB8" i="19"/>
  <c r="AA65" i="19"/>
  <c r="AD59" i="19"/>
  <c r="AC58" i="19"/>
  <c r="AA68" i="19"/>
  <c r="AA116" i="19" s="1"/>
  <c r="Z67" i="19"/>
  <c r="B33" i="6"/>
  <c r="AA67" i="19" l="1"/>
  <c r="AB44" i="19"/>
  <c r="AE59" i="19"/>
  <c r="AD58" i="19"/>
  <c r="AE46" i="19"/>
  <c r="AF47" i="19"/>
  <c r="AB68" i="19"/>
  <c r="AB116" i="19" s="1"/>
  <c r="AB65" i="19"/>
  <c r="AC61" i="19"/>
  <c r="AC62" i="19"/>
  <c r="AC60" i="19"/>
  <c r="AC50" i="19"/>
  <c r="AC49" i="19"/>
  <c r="AC43" i="19"/>
  <c r="AC41" i="19"/>
  <c r="AC39" i="19"/>
  <c r="AC36" i="19"/>
  <c r="AC34" i="19"/>
  <c r="AC29" i="19"/>
  <c r="AC52" i="19"/>
  <c r="AC51" i="19"/>
  <c r="AC53" i="19"/>
  <c r="AC54" i="19"/>
  <c r="AC42" i="19"/>
  <c r="AC37" i="19"/>
  <c r="AC27" i="19"/>
  <c r="AC24" i="19"/>
  <c r="AC22" i="19"/>
  <c r="AC17" i="19"/>
  <c r="AC15" i="19"/>
  <c r="AC8" i="19"/>
  <c r="AC6" i="19"/>
  <c r="AC48" i="19"/>
  <c r="AC35" i="19"/>
  <c r="AC25" i="19"/>
  <c r="AC11" i="19"/>
  <c r="AD5" i="19"/>
  <c r="AD144" i="19" s="1"/>
  <c r="AC40" i="19"/>
  <c r="AC28" i="19"/>
  <c r="AC10" i="19"/>
  <c r="AC23" i="19"/>
  <c r="AC18" i="19"/>
  <c r="AC30" i="19"/>
  <c r="AC7" i="19"/>
  <c r="AC13" i="19"/>
  <c r="AC16" i="19"/>
  <c r="AC12" i="19"/>
  <c r="AB57" i="19"/>
  <c r="H46" i="6"/>
  <c r="H45" i="6"/>
  <c r="H44" i="6"/>
  <c r="AC57" i="19" l="1"/>
  <c r="AB67" i="19"/>
  <c r="AC68" i="19"/>
  <c r="AC116" i="19" s="1"/>
  <c r="AF46" i="19"/>
  <c r="AG47" i="19"/>
  <c r="AC44" i="19"/>
  <c r="AD61" i="19"/>
  <c r="AD54" i="19"/>
  <c r="AD52" i="19"/>
  <c r="AD50" i="19"/>
  <c r="AD48" i="19"/>
  <c r="AD62" i="19"/>
  <c r="AD60" i="19"/>
  <c r="AD49" i="19"/>
  <c r="AD43" i="19"/>
  <c r="AD41" i="19"/>
  <c r="AD39" i="19"/>
  <c r="AD36" i="19"/>
  <c r="AD34" i="19"/>
  <c r="AD29" i="19"/>
  <c r="AD51" i="19"/>
  <c r="AD53" i="19"/>
  <c r="AD42" i="19"/>
  <c r="AD40" i="19"/>
  <c r="AD37" i="19"/>
  <c r="AD35" i="19"/>
  <c r="AD30" i="19"/>
  <c r="AD27" i="19"/>
  <c r="AD24" i="19"/>
  <c r="AD22" i="19"/>
  <c r="AD17" i="19"/>
  <c r="AD15" i="19"/>
  <c r="AD12" i="19"/>
  <c r="AD10" i="19"/>
  <c r="AE5" i="19"/>
  <c r="AE144" i="19" s="1"/>
  <c r="AD7" i="19"/>
  <c r="AD18" i="19"/>
  <c r="AD13" i="19"/>
  <c r="AD16" i="19"/>
  <c r="AD23" i="19"/>
  <c r="AD25" i="19"/>
  <c r="AD28" i="19"/>
  <c r="AD11" i="19"/>
  <c r="AD8" i="19"/>
  <c r="AD6" i="19"/>
  <c r="AC65" i="19"/>
  <c r="AE58" i="19"/>
  <c r="AF59" i="19"/>
  <c r="AC67" i="19" l="1"/>
  <c r="AG59" i="19"/>
  <c r="AF58" i="19"/>
  <c r="AD68" i="19"/>
  <c r="AD116" i="19" s="1"/>
  <c r="AD44" i="19"/>
  <c r="AD65" i="19"/>
  <c r="AH47" i="19"/>
  <c r="AG46" i="19"/>
  <c r="AE61" i="19"/>
  <c r="AE54" i="19"/>
  <c r="AE52" i="19"/>
  <c r="AE50" i="19"/>
  <c r="AE48" i="19"/>
  <c r="AE62" i="19"/>
  <c r="AE60" i="19"/>
  <c r="AE51" i="19"/>
  <c r="AE53" i="19"/>
  <c r="AE42" i="19"/>
  <c r="AE40" i="19"/>
  <c r="AE37" i="19"/>
  <c r="AE35" i="19"/>
  <c r="AE30" i="19"/>
  <c r="AE43" i="19"/>
  <c r="AE39" i="19"/>
  <c r="AE34" i="19"/>
  <c r="AE49" i="19"/>
  <c r="AE29" i="19"/>
  <c r="AE28" i="19"/>
  <c r="AE25" i="19"/>
  <c r="AE23" i="19"/>
  <c r="AE18" i="19"/>
  <c r="AE16" i="19"/>
  <c r="AE13" i="19"/>
  <c r="AE11" i="19"/>
  <c r="AE7" i="19"/>
  <c r="AE36" i="19"/>
  <c r="AE41" i="19"/>
  <c r="AE24" i="19"/>
  <c r="AE10" i="19"/>
  <c r="AE22" i="19"/>
  <c r="AF5" i="19"/>
  <c r="AF144" i="19" s="1"/>
  <c r="AE27" i="19"/>
  <c r="AE15" i="19"/>
  <c r="AE8" i="19"/>
  <c r="AE12" i="19"/>
  <c r="AE17" i="19"/>
  <c r="AE6" i="19"/>
  <c r="AD57" i="19"/>
  <c r="AE44" i="19" l="1"/>
  <c r="AD67" i="19"/>
  <c r="AE65" i="19"/>
  <c r="AE57" i="19"/>
  <c r="AF62" i="19"/>
  <c r="AF60" i="19"/>
  <c r="AF53" i="19"/>
  <c r="AF51" i="19"/>
  <c r="AF49" i="19"/>
  <c r="AF50" i="19"/>
  <c r="AF61" i="19"/>
  <c r="AF52" i="19"/>
  <c r="AF42" i="19"/>
  <c r="AF40" i="19"/>
  <c r="AF37" i="19"/>
  <c r="AF35" i="19"/>
  <c r="AF54" i="19"/>
  <c r="AF48" i="19"/>
  <c r="AF43" i="19"/>
  <c r="AF41" i="19"/>
  <c r="AF39" i="19"/>
  <c r="AF36" i="19"/>
  <c r="AF34" i="19"/>
  <c r="AF27" i="19"/>
  <c r="AF24" i="19"/>
  <c r="AF22" i="19"/>
  <c r="AF29" i="19"/>
  <c r="AF30" i="19"/>
  <c r="AF25" i="19"/>
  <c r="AF11" i="19"/>
  <c r="AG5" i="19"/>
  <c r="AG144" i="19" s="1"/>
  <c r="AF18" i="19"/>
  <c r="AF13" i="19"/>
  <c r="AF28" i="19"/>
  <c r="AF15" i="19"/>
  <c r="AF10" i="19"/>
  <c r="AF23" i="19"/>
  <c r="AF12" i="19"/>
  <c r="AF8" i="19"/>
  <c r="AF6" i="19"/>
  <c r="AF17" i="19"/>
  <c r="AF16" i="19"/>
  <c r="AF7" i="19"/>
  <c r="AI47" i="19"/>
  <c r="AH46" i="19"/>
  <c r="AE68" i="19"/>
  <c r="AE116" i="19" s="1"/>
  <c r="AG58" i="19"/>
  <c r="AH59" i="19"/>
  <c r="AF65" i="19" l="1"/>
  <c r="AF44" i="19"/>
  <c r="AE67" i="19"/>
  <c r="AH58" i="19"/>
  <c r="AI59" i="19"/>
  <c r="AG62" i="19"/>
  <c r="AG60" i="19"/>
  <c r="AG61" i="19"/>
  <c r="AG51" i="19"/>
  <c r="AG52" i="19"/>
  <c r="AG42" i="19"/>
  <c r="AG40" i="19"/>
  <c r="AG37" i="19"/>
  <c r="AG35" i="19"/>
  <c r="AG30" i="19"/>
  <c r="AG53" i="19"/>
  <c r="AG54" i="19"/>
  <c r="AG49" i="19"/>
  <c r="AG48" i="19"/>
  <c r="AG50" i="19"/>
  <c r="AG41" i="19"/>
  <c r="AG36" i="19"/>
  <c r="AG28" i="19"/>
  <c r="AG25" i="19"/>
  <c r="AG23" i="19"/>
  <c r="AG18" i="19"/>
  <c r="AG16" i="19"/>
  <c r="AG34" i="19"/>
  <c r="AG22" i="19"/>
  <c r="AG7" i="19"/>
  <c r="AG39" i="19"/>
  <c r="AG15" i="19"/>
  <c r="AG10" i="19"/>
  <c r="AG24" i="19"/>
  <c r="AG43" i="19"/>
  <c r="AG17" i="19"/>
  <c r="AG29" i="19"/>
  <c r="AG27" i="19"/>
  <c r="AG11" i="19"/>
  <c r="AG8" i="19"/>
  <c r="AG12" i="19"/>
  <c r="AG13" i="19"/>
  <c r="AG6" i="19"/>
  <c r="AH5" i="19"/>
  <c r="AH144" i="19" s="1"/>
  <c r="AJ47" i="19"/>
  <c r="AI46" i="19"/>
  <c r="AF68" i="19"/>
  <c r="AF116" i="19" s="1"/>
  <c r="AF57" i="19"/>
  <c r="AF67" i="19" l="1"/>
  <c r="AG44" i="19"/>
  <c r="AG57" i="19"/>
  <c r="AG68" i="19"/>
  <c r="AG116" i="19" s="1"/>
  <c r="AG65" i="19"/>
  <c r="AK47" i="19"/>
  <c r="AJ46" i="19"/>
  <c r="AJ59" i="19"/>
  <c r="AI58" i="19"/>
  <c r="AH62" i="19"/>
  <c r="AH60" i="19"/>
  <c r="AH53" i="19"/>
  <c r="AH51" i="19"/>
  <c r="AH49" i="19"/>
  <c r="AH61" i="19"/>
  <c r="AH52" i="19"/>
  <c r="AH42" i="19"/>
  <c r="AH40" i="19"/>
  <c r="AH37" i="19"/>
  <c r="AH35" i="19"/>
  <c r="AH30" i="19"/>
  <c r="AH54" i="19"/>
  <c r="AH48" i="19"/>
  <c r="AH43" i="19"/>
  <c r="AH41" i="19"/>
  <c r="AH39" i="19"/>
  <c r="AH36" i="19"/>
  <c r="AH34" i="19"/>
  <c r="AH29" i="19"/>
  <c r="AH50" i="19"/>
  <c r="AH28" i="19"/>
  <c r="AH25" i="19"/>
  <c r="AH23" i="19"/>
  <c r="AH18" i="19"/>
  <c r="AH16" i="19"/>
  <c r="AH13" i="19"/>
  <c r="AH11" i="19"/>
  <c r="AH24" i="19"/>
  <c r="AH6" i="19"/>
  <c r="AH12" i="19"/>
  <c r="AH8" i="19"/>
  <c r="AH27" i="19"/>
  <c r="AH10" i="19"/>
  <c r="AH22" i="19"/>
  <c r="AH15" i="19"/>
  <c r="AH17" i="19"/>
  <c r="AH7" i="19"/>
  <c r="AI5" i="19"/>
  <c r="AI144" i="19" s="1"/>
  <c r="AH57" i="19" l="1"/>
  <c r="AG67" i="19"/>
  <c r="AH65" i="19"/>
  <c r="AK59" i="19"/>
  <c r="AJ58" i="19"/>
  <c r="AH44" i="19"/>
  <c r="AI62" i="19"/>
  <c r="AI60" i="19"/>
  <c r="AI53" i="19"/>
  <c r="AI51" i="19"/>
  <c r="AI49" i="19"/>
  <c r="AI61" i="19"/>
  <c r="AI54" i="19"/>
  <c r="AI48" i="19"/>
  <c r="AI43" i="19"/>
  <c r="AI41" i="19"/>
  <c r="AI39" i="19"/>
  <c r="AI36" i="19"/>
  <c r="AI34" i="19"/>
  <c r="AI29" i="19"/>
  <c r="AI50" i="19"/>
  <c r="AI30" i="19"/>
  <c r="AI52" i="19"/>
  <c r="AI40" i="19"/>
  <c r="AI35" i="19"/>
  <c r="AI27" i="19"/>
  <c r="AI24" i="19"/>
  <c r="AI22" i="19"/>
  <c r="AI17" i="19"/>
  <c r="AI15" i="19"/>
  <c r="AI12" i="19"/>
  <c r="AI10" i="19"/>
  <c r="AI37" i="19"/>
  <c r="AI13" i="19"/>
  <c r="AI42" i="19"/>
  <c r="AI28" i="19"/>
  <c r="AI8" i="19"/>
  <c r="AI6" i="19"/>
  <c r="AI16" i="19"/>
  <c r="AJ5" i="19"/>
  <c r="AJ144" i="19" s="1"/>
  <c r="AI25" i="19"/>
  <c r="AI11" i="19"/>
  <c r="AI18" i="19"/>
  <c r="AI7" i="19"/>
  <c r="AI23" i="19"/>
  <c r="AK46" i="19"/>
  <c r="AL47" i="19"/>
  <c r="AH68" i="19"/>
  <c r="AH116" i="19" s="1"/>
  <c r="AI65" i="19" l="1"/>
  <c r="AH67" i="19"/>
  <c r="AL46" i="19"/>
  <c r="AM47" i="19"/>
  <c r="AM46" i="19" s="1"/>
  <c r="AJ61" i="19"/>
  <c r="AJ54" i="19"/>
  <c r="AJ52" i="19"/>
  <c r="AJ50" i="19"/>
  <c r="AJ48" i="19"/>
  <c r="AJ53" i="19"/>
  <c r="AJ43" i="19"/>
  <c r="AJ41" i="19"/>
  <c r="AJ39" i="19"/>
  <c r="AJ36" i="19"/>
  <c r="AJ34" i="19"/>
  <c r="AJ42" i="19"/>
  <c r="AJ40" i="19"/>
  <c r="AJ37" i="19"/>
  <c r="AJ35" i="19"/>
  <c r="AJ30" i="19"/>
  <c r="AJ29" i="19"/>
  <c r="AJ28" i="19"/>
  <c r="AJ25" i="19"/>
  <c r="AJ23" i="19"/>
  <c r="AJ18" i="19"/>
  <c r="AJ62" i="19"/>
  <c r="AJ15" i="19"/>
  <c r="AJ10" i="19"/>
  <c r="AJ16" i="19"/>
  <c r="AJ12" i="19"/>
  <c r="AJ17" i="19"/>
  <c r="AJ60" i="19"/>
  <c r="AJ11" i="19"/>
  <c r="AJ7" i="19"/>
  <c r="AJ51" i="19"/>
  <c r="AJ49" i="19"/>
  <c r="AJ24" i="19"/>
  <c r="AJ22" i="19"/>
  <c r="AJ8" i="19"/>
  <c r="AJ27" i="19"/>
  <c r="AJ13" i="19"/>
  <c r="AJ6" i="19"/>
  <c r="AK5" i="19"/>
  <c r="AK144" i="19" s="1"/>
  <c r="AI44" i="19"/>
  <c r="AI68" i="19"/>
  <c r="AI116" i="19" s="1"/>
  <c r="AI57" i="19"/>
  <c r="AL59" i="19"/>
  <c r="AK58" i="19"/>
  <c r="AI67" i="19" l="1"/>
  <c r="AJ44" i="19"/>
  <c r="AJ57" i="19"/>
  <c r="AM59" i="19"/>
  <c r="AM58" i="19" s="1"/>
  <c r="AL58" i="19"/>
  <c r="AJ65" i="19"/>
  <c r="AK61" i="19"/>
  <c r="AK54" i="19"/>
  <c r="AK62" i="19"/>
  <c r="AK60" i="19"/>
  <c r="AK53" i="19"/>
  <c r="AK43" i="19"/>
  <c r="AK41" i="19"/>
  <c r="AK39" i="19"/>
  <c r="AK36" i="19"/>
  <c r="AK34" i="19"/>
  <c r="AK29" i="19"/>
  <c r="AK48" i="19"/>
  <c r="AK50" i="19"/>
  <c r="AK49" i="19"/>
  <c r="AK52" i="19"/>
  <c r="AK51" i="19"/>
  <c r="AK42" i="19"/>
  <c r="AK37" i="19"/>
  <c r="AK27" i="19"/>
  <c r="AK24" i="19"/>
  <c r="AK22" i="19"/>
  <c r="AK17" i="19"/>
  <c r="AK15" i="19"/>
  <c r="AK18" i="19"/>
  <c r="AK8" i="19"/>
  <c r="AK6" i="19"/>
  <c r="AK35" i="19"/>
  <c r="AL5" i="19"/>
  <c r="AL144" i="19" s="1"/>
  <c r="AK40" i="19"/>
  <c r="AK23" i="19"/>
  <c r="AK30" i="19"/>
  <c r="AK25" i="19"/>
  <c r="AK11" i="19"/>
  <c r="AK28" i="19"/>
  <c r="AK12" i="19"/>
  <c r="AK7" i="19"/>
  <c r="AK13" i="19"/>
  <c r="AK16" i="19"/>
  <c r="AK10" i="19"/>
  <c r="AJ68" i="19"/>
  <c r="AJ116" i="19" s="1"/>
  <c r="O32" i="9" l="1"/>
  <c r="AJ67" i="19"/>
  <c r="AK57" i="19"/>
  <c r="AK65" i="19"/>
  <c r="AL61" i="19"/>
  <c r="AL54" i="19"/>
  <c r="AL52" i="19"/>
  <c r="AL50" i="19"/>
  <c r="AL48" i="19"/>
  <c r="AL62" i="19"/>
  <c r="AL60" i="19"/>
  <c r="AL43" i="19"/>
  <c r="AL41" i="19"/>
  <c r="AL39" i="19"/>
  <c r="AL36" i="19"/>
  <c r="AL34" i="19"/>
  <c r="AL29" i="19"/>
  <c r="AL49" i="19"/>
  <c r="AL42" i="19"/>
  <c r="AL40" i="19"/>
  <c r="AL37" i="19"/>
  <c r="AL35" i="19"/>
  <c r="AL30" i="19"/>
  <c r="AL27" i="19"/>
  <c r="AL24" i="19"/>
  <c r="AL22" i="19"/>
  <c r="AL17" i="19"/>
  <c r="AL15" i="19"/>
  <c r="AL12" i="19"/>
  <c r="AL10" i="19"/>
  <c r="AL51" i="19"/>
  <c r="AL53" i="19"/>
  <c r="AL28" i="19"/>
  <c r="AL16" i="19"/>
  <c r="AL23" i="19"/>
  <c r="AM5" i="19"/>
  <c r="AM144" i="19" s="1"/>
  <c r="AL11" i="19"/>
  <c r="AL7" i="19"/>
  <c r="AL25" i="19"/>
  <c r="AL13" i="19"/>
  <c r="AL8" i="19"/>
  <c r="AL18" i="19"/>
  <c r="AL6" i="19"/>
  <c r="AK44" i="19"/>
  <c r="AK68" i="19"/>
  <c r="AK116" i="19" s="1"/>
  <c r="L137" i="19"/>
  <c r="H137" i="19"/>
  <c r="D137" i="19"/>
  <c r="O75" i="9" l="1"/>
  <c r="D33" i="11" s="1"/>
  <c r="AK67" i="19"/>
  <c r="AL44" i="19"/>
  <c r="AL65" i="19"/>
  <c r="AL57" i="19"/>
  <c r="AM61" i="19"/>
  <c r="AM54" i="19"/>
  <c r="AM52" i="19"/>
  <c r="AM50" i="19"/>
  <c r="AM48" i="19"/>
  <c r="AM62" i="19"/>
  <c r="AM60" i="19"/>
  <c r="AM49" i="19"/>
  <c r="AM42" i="19"/>
  <c r="AM40" i="19"/>
  <c r="AM37" i="19"/>
  <c r="AM35" i="19"/>
  <c r="AM30" i="19"/>
  <c r="AM51" i="19"/>
  <c r="AM53" i="19"/>
  <c r="AM41" i="19"/>
  <c r="AM36" i="19"/>
  <c r="AM28" i="19"/>
  <c r="AM25" i="19"/>
  <c r="AM23" i="19"/>
  <c r="AM18" i="19"/>
  <c r="AM16" i="19"/>
  <c r="AM13" i="19"/>
  <c r="AM11" i="19"/>
  <c r="AM24" i="19"/>
  <c r="AM12" i="19"/>
  <c r="AM39" i="19"/>
  <c r="AM17" i="19"/>
  <c r="AM7" i="19"/>
  <c r="AM43" i="19"/>
  <c r="AM27" i="19"/>
  <c r="AM29" i="19"/>
  <c r="AM22" i="19"/>
  <c r="AM4" i="19"/>
  <c r="AM34" i="19"/>
  <c r="AM15" i="19"/>
  <c r="AM6" i="19"/>
  <c r="AM10" i="19"/>
  <c r="AM8" i="19"/>
  <c r="AL68" i="19"/>
  <c r="AL116" i="19" s="1"/>
  <c r="AL67" i="19" l="1"/>
  <c r="AM65" i="19"/>
  <c r="AM44" i="19"/>
  <c r="AM68" i="19"/>
  <c r="AM116" i="19" s="1"/>
  <c r="AM57" i="19"/>
  <c r="B5" i="11" l="1"/>
  <c r="B5" i="9"/>
  <c r="O117" i="9"/>
  <c r="E33" i="11" s="1"/>
  <c r="C13" i="6"/>
  <c r="C25" i="6" s="1"/>
  <c r="C37" i="6" s="1"/>
  <c r="C49" i="6" s="1"/>
  <c r="D73" i="19"/>
  <c r="AM67" i="19"/>
  <c r="H8" i="6"/>
  <c r="B47" i="9" l="1"/>
  <c r="B89" i="9" s="1"/>
  <c r="C24" i="6"/>
  <c r="C48" i="6"/>
  <c r="C12" i="6"/>
  <c r="C36" i="6"/>
  <c r="B45" i="6"/>
  <c r="B44" i="6"/>
  <c r="C51" i="6" s="1"/>
  <c r="D50" i="6"/>
  <c r="E50" i="6" s="1"/>
  <c r="P49" i="6"/>
  <c r="AB49" i="6" s="1"/>
  <c r="H34" i="6"/>
  <c r="H33" i="6"/>
  <c r="H32" i="6"/>
  <c r="B32" i="6"/>
  <c r="D38" i="6"/>
  <c r="E38" i="6" s="1"/>
  <c r="P37" i="6"/>
  <c r="AB37" i="6" s="1"/>
  <c r="H22" i="6"/>
  <c r="H21" i="6"/>
  <c r="H20" i="6"/>
  <c r="B21" i="6"/>
  <c r="B20" i="6"/>
  <c r="C27" i="6" s="1"/>
  <c r="D26" i="6"/>
  <c r="P25" i="6"/>
  <c r="AB25" i="6" s="1"/>
  <c r="P13" i="6"/>
  <c r="H10" i="6"/>
  <c r="H9" i="6"/>
  <c r="B9" i="6"/>
  <c r="B8" i="6"/>
  <c r="D61" i="6" l="1"/>
  <c r="E61" i="6"/>
  <c r="C61" i="6"/>
  <c r="C39" i="6"/>
  <c r="C42" i="6" s="1"/>
  <c r="C30" i="6"/>
  <c r="C54" i="6"/>
  <c r="F50" i="6"/>
  <c r="F61" i="6" s="1"/>
  <c r="F38" i="6"/>
  <c r="E26" i="6"/>
  <c r="G50" i="6" l="1"/>
  <c r="G61" i="6" s="1"/>
  <c r="G38" i="6"/>
  <c r="F26" i="6"/>
  <c r="H50" i="6" l="1"/>
  <c r="H61" i="6" s="1"/>
  <c r="H38" i="6"/>
  <c r="G26" i="6"/>
  <c r="I50" i="6" l="1"/>
  <c r="I61" i="6" s="1"/>
  <c r="I38" i="6"/>
  <c r="H26" i="6"/>
  <c r="J50" i="6" l="1"/>
  <c r="J61" i="6" s="1"/>
  <c r="J38" i="6"/>
  <c r="I26" i="6"/>
  <c r="AR20" i="2"/>
  <c r="K50" i="6" l="1"/>
  <c r="K61" i="6" s="1"/>
  <c r="K38" i="6"/>
  <c r="J26" i="6"/>
  <c r="L50" i="6" l="1"/>
  <c r="L61" i="6" s="1"/>
  <c r="L38" i="6"/>
  <c r="K26" i="6"/>
  <c r="M50" i="6" l="1"/>
  <c r="M61" i="6" s="1"/>
  <c r="M38" i="6"/>
  <c r="L26" i="6"/>
  <c r="N50" i="6" l="1"/>
  <c r="N61" i="6" s="1"/>
  <c r="N38" i="6"/>
  <c r="M26" i="6"/>
  <c r="O50" i="6" l="1"/>
  <c r="O61" i="6" s="1"/>
  <c r="O38" i="6"/>
  <c r="N26" i="6"/>
  <c r="P50" i="6" l="1"/>
  <c r="P61" i="6" s="1"/>
  <c r="P38" i="6"/>
  <c r="O26" i="6"/>
  <c r="Q50" i="6" l="1"/>
  <c r="Q61" i="6" s="1"/>
  <c r="Q38" i="6"/>
  <c r="P26" i="6"/>
  <c r="R50" i="6" l="1"/>
  <c r="R61" i="6" s="1"/>
  <c r="R38" i="6"/>
  <c r="Q26" i="6"/>
  <c r="S50" i="6" l="1"/>
  <c r="S61" i="6" s="1"/>
  <c r="S38" i="6"/>
  <c r="R26" i="6"/>
  <c r="T50" i="6" l="1"/>
  <c r="T61" i="6" s="1"/>
  <c r="T38" i="6"/>
  <c r="S26" i="6"/>
  <c r="U50" i="6" l="1"/>
  <c r="U61" i="6" s="1"/>
  <c r="U38" i="6"/>
  <c r="T26" i="6"/>
  <c r="B10" i="6"/>
  <c r="B22" i="6" s="1"/>
  <c r="B34" i="6" s="1"/>
  <c r="B46" i="6" l="1"/>
  <c r="C40" i="6"/>
  <c r="C41" i="6" s="1"/>
  <c r="D39" i="6" s="1"/>
  <c r="D40" i="6" s="1"/>
  <c r="V50" i="6"/>
  <c r="V61" i="6" s="1"/>
  <c r="V38" i="6"/>
  <c r="C28" i="6"/>
  <c r="C29" i="6" s="1"/>
  <c r="D27" i="6" s="1"/>
  <c r="D28" i="6" s="1"/>
  <c r="U26" i="6"/>
  <c r="C52" i="6" l="1"/>
  <c r="C53" i="6" s="1"/>
  <c r="D42" i="6"/>
  <c r="D41" i="6" s="1"/>
  <c r="E39" i="6" s="1"/>
  <c r="W50" i="6"/>
  <c r="W61" i="6" s="1"/>
  <c r="W38" i="6"/>
  <c r="D30" i="6"/>
  <c r="D29" i="6" s="1"/>
  <c r="E27" i="6" s="1"/>
  <c r="E28" i="6" s="1"/>
  <c r="V26" i="6"/>
  <c r="E42" i="6" l="1"/>
  <c r="E40" i="6"/>
  <c r="D51" i="6"/>
  <c r="D52" i="6" s="1"/>
  <c r="X50" i="6"/>
  <c r="X61" i="6" s="1"/>
  <c r="X38" i="6"/>
  <c r="E30" i="6"/>
  <c r="E29" i="6" s="1"/>
  <c r="F27" i="6" s="1"/>
  <c r="F28" i="6" s="1"/>
  <c r="W26" i="6"/>
  <c r="E41" i="6" l="1"/>
  <c r="F39" i="6" s="1"/>
  <c r="F40" i="6" s="1"/>
  <c r="D54" i="6"/>
  <c r="D53" i="6" s="1"/>
  <c r="Y50" i="6"/>
  <c r="Y61" i="6" s="1"/>
  <c r="Y38" i="6"/>
  <c r="F30" i="6"/>
  <c r="F29" i="6" s="1"/>
  <c r="G27" i="6" s="1"/>
  <c r="G28" i="6" s="1"/>
  <c r="X26" i="6"/>
  <c r="F42" i="6" l="1"/>
  <c r="F41" i="6" s="1"/>
  <c r="G39" i="6" s="1"/>
  <c r="G40" i="6" s="1"/>
  <c r="E51" i="6"/>
  <c r="Z50" i="6"/>
  <c r="Z61" i="6" s="1"/>
  <c r="Z38" i="6"/>
  <c r="G30" i="6"/>
  <c r="G29" i="6" s="1"/>
  <c r="H27" i="6" s="1"/>
  <c r="Y26" i="6"/>
  <c r="G42" i="6" l="1"/>
  <c r="G41" i="6" s="1"/>
  <c r="H39" i="6" s="1"/>
  <c r="H40" i="6" s="1"/>
  <c r="E54" i="6"/>
  <c r="E52" i="6"/>
  <c r="AA50" i="6"/>
  <c r="AA61" i="6" s="1"/>
  <c r="AA38" i="6"/>
  <c r="H28" i="6"/>
  <c r="H30" i="6"/>
  <c r="Z26" i="6"/>
  <c r="H42" i="6" l="1"/>
  <c r="H41" i="6" s="1"/>
  <c r="I39" i="6" s="1"/>
  <c r="I40" i="6" s="1"/>
  <c r="H29" i="6"/>
  <c r="I27" i="6" s="1"/>
  <c r="I28" i="6" s="1"/>
  <c r="E53" i="6"/>
  <c r="AB50" i="6"/>
  <c r="AB61" i="6" s="1"/>
  <c r="AB38" i="6"/>
  <c r="AA26" i="6"/>
  <c r="I30" i="6" l="1"/>
  <c r="I29" i="6" s="1"/>
  <c r="J27" i="6" s="1"/>
  <c r="J30" i="6" s="1"/>
  <c r="I42" i="6"/>
  <c r="I41" i="6" s="1"/>
  <c r="J39" i="6" s="1"/>
  <c r="J40" i="6" s="1"/>
  <c r="F51" i="6"/>
  <c r="AC50" i="6"/>
  <c r="AC61" i="6" s="1"/>
  <c r="AC38" i="6"/>
  <c r="AB26" i="6"/>
  <c r="J28" i="6" l="1"/>
  <c r="J29" i="6" s="1"/>
  <c r="K27" i="6" s="1"/>
  <c r="K28" i="6" s="1"/>
  <c r="J42" i="6"/>
  <c r="J41" i="6" s="1"/>
  <c r="K39" i="6" s="1"/>
  <c r="K40" i="6" s="1"/>
  <c r="F52" i="6"/>
  <c r="F54" i="6"/>
  <c r="AD50" i="6"/>
  <c r="AD61" i="6" s="1"/>
  <c r="AD38" i="6"/>
  <c r="AC26" i="6"/>
  <c r="K42" i="6" l="1"/>
  <c r="K41" i="6" s="1"/>
  <c r="L39" i="6" s="1"/>
  <c r="L40" i="6" s="1"/>
  <c r="K30" i="6"/>
  <c r="K29" i="6" s="1"/>
  <c r="L27" i="6" s="1"/>
  <c r="F53" i="6"/>
  <c r="G51" i="6" s="1"/>
  <c r="AE50" i="6"/>
  <c r="AE61" i="6" s="1"/>
  <c r="AE38" i="6"/>
  <c r="AD26" i="6"/>
  <c r="L42" i="6" l="1"/>
  <c r="L41" i="6" s="1"/>
  <c r="M39" i="6" s="1"/>
  <c r="M40" i="6" s="1"/>
  <c r="L28" i="6"/>
  <c r="L30" i="6"/>
  <c r="G54" i="6"/>
  <c r="G52" i="6"/>
  <c r="AF50" i="6"/>
  <c r="AF61" i="6" s="1"/>
  <c r="AF38" i="6"/>
  <c r="AE26" i="6"/>
  <c r="M42" i="6" l="1"/>
  <c r="M41" i="6" s="1"/>
  <c r="N39" i="6" s="1"/>
  <c r="N40" i="6" s="1"/>
  <c r="L29" i="6"/>
  <c r="M27" i="6" s="1"/>
  <c r="M30" i="6" s="1"/>
  <c r="G53" i="6"/>
  <c r="H51" i="6" s="1"/>
  <c r="AG50" i="6"/>
  <c r="AG61" i="6" s="1"/>
  <c r="AG38" i="6"/>
  <c r="AF26" i="6"/>
  <c r="D131" i="19" l="1"/>
  <c r="F131" i="19"/>
  <c r="H131" i="19"/>
  <c r="J131" i="19"/>
  <c r="L131" i="19"/>
  <c r="N131" i="19"/>
  <c r="E131" i="19"/>
  <c r="G131" i="19"/>
  <c r="I131" i="19"/>
  <c r="K131" i="19"/>
  <c r="M131" i="19"/>
  <c r="O131" i="19"/>
  <c r="D128" i="19"/>
  <c r="L128" i="19"/>
  <c r="E128" i="19"/>
  <c r="M128" i="19"/>
  <c r="F128" i="19"/>
  <c r="N128" i="19"/>
  <c r="G128" i="19"/>
  <c r="O128" i="19"/>
  <c r="H128" i="19"/>
  <c r="I128" i="19"/>
  <c r="J128" i="19"/>
  <c r="K128" i="19"/>
  <c r="N42" i="6"/>
  <c r="N41" i="6" s="1"/>
  <c r="O39" i="6" s="1"/>
  <c r="O40" i="6" s="1"/>
  <c r="M28" i="6"/>
  <c r="M29" i="6" s="1"/>
  <c r="N27" i="6" s="1"/>
  <c r="N28" i="6" s="1"/>
  <c r="H54" i="6"/>
  <c r="H52" i="6"/>
  <c r="AH50" i="6"/>
  <c r="AH61" i="6" s="1"/>
  <c r="AH38" i="6"/>
  <c r="AG26" i="6"/>
  <c r="P131" i="19" l="1"/>
  <c r="I127" i="19"/>
  <c r="J127" i="19"/>
  <c r="K127" i="19"/>
  <c r="D127" i="19"/>
  <c r="L127" i="19"/>
  <c r="E127" i="19"/>
  <c r="M127" i="19"/>
  <c r="F127" i="19"/>
  <c r="N127" i="19"/>
  <c r="G127" i="19"/>
  <c r="O127" i="19"/>
  <c r="H127" i="19"/>
  <c r="K125" i="19"/>
  <c r="D125" i="19"/>
  <c r="L125" i="19"/>
  <c r="J125" i="19"/>
  <c r="E125" i="19"/>
  <c r="M125" i="19"/>
  <c r="F125" i="19"/>
  <c r="N125" i="19"/>
  <c r="G125" i="19"/>
  <c r="O125" i="19"/>
  <c r="H125" i="19"/>
  <c r="I125" i="19"/>
  <c r="J130" i="19"/>
  <c r="K130" i="19"/>
  <c r="D130" i="19"/>
  <c r="L130" i="19"/>
  <c r="E130" i="19"/>
  <c r="M130" i="19"/>
  <c r="F130" i="19"/>
  <c r="N130" i="19"/>
  <c r="G130" i="19"/>
  <c r="O130" i="19"/>
  <c r="I130" i="19"/>
  <c r="H130" i="19"/>
  <c r="F126" i="19"/>
  <c r="N126" i="19"/>
  <c r="G126" i="19"/>
  <c r="O126" i="19"/>
  <c r="H126" i="19"/>
  <c r="E126" i="19"/>
  <c r="I126" i="19"/>
  <c r="J126" i="19"/>
  <c r="M126" i="19"/>
  <c r="K126" i="19"/>
  <c r="D126" i="19"/>
  <c r="L126" i="19"/>
  <c r="G129" i="19"/>
  <c r="O129" i="19"/>
  <c r="F129" i="19"/>
  <c r="H129" i="19"/>
  <c r="I129" i="19"/>
  <c r="J129" i="19"/>
  <c r="K129" i="19"/>
  <c r="D129" i="19"/>
  <c r="L129" i="19"/>
  <c r="E129" i="19"/>
  <c r="M129" i="19"/>
  <c r="N129" i="19"/>
  <c r="O42" i="6"/>
  <c r="O41" i="6" s="1"/>
  <c r="P39" i="6" s="1"/>
  <c r="P40" i="6" s="1"/>
  <c r="N30" i="6"/>
  <c r="N29" i="6" s="1"/>
  <c r="O27" i="6" s="1"/>
  <c r="O30" i="6" s="1"/>
  <c r="H53" i="6"/>
  <c r="I51" i="6" s="1"/>
  <c r="AI50" i="6"/>
  <c r="AI61" i="6" s="1"/>
  <c r="AI38" i="6"/>
  <c r="AH26" i="6"/>
  <c r="H124" i="19" l="1"/>
  <c r="H132" i="19" s="1"/>
  <c r="D124" i="19"/>
  <c r="D132" i="19" s="1"/>
  <c r="E124" i="19"/>
  <c r="E132" i="19" s="1"/>
  <c r="G124" i="19"/>
  <c r="G132" i="19" s="1"/>
  <c r="F124" i="19"/>
  <c r="F132" i="19" s="1"/>
  <c r="Q126" i="19"/>
  <c r="Y126" i="19"/>
  <c r="X126" i="19"/>
  <c r="R126" i="19"/>
  <c r="Z126" i="19"/>
  <c r="S126" i="19"/>
  <c r="AA126" i="19"/>
  <c r="T126" i="19"/>
  <c r="P126" i="19"/>
  <c r="U126" i="19"/>
  <c r="V126" i="19"/>
  <c r="W126" i="19"/>
  <c r="T127" i="19"/>
  <c r="U127" i="19"/>
  <c r="AA127" i="19"/>
  <c r="V127" i="19"/>
  <c r="W127" i="19"/>
  <c r="P127" i="19"/>
  <c r="X127" i="19"/>
  <c r="S127" i="19"/>
  <c r="Q127" i="19"/>
  <c r="Y127" i="19"/>
  <c r="R127" i="19"/>
  <c r="Z127" i="19"/>
  <c r="W128" i="19"/>
  <c r="P128" i="19"/>
  <c r="X128" i="19"/>
  <c r="Q128" i="19"/>
  <c r="Y128" i="19"/>
  <c r="V128" i="19"/>
  <c r="R128" i="19"/>
  <c r="Z128" i="19"/>
  <c r="S128" i="19"/>
  <c r="AA128" i="19"/>
  <c r="T128" i="19"/>
  <c r="U128" i="19"/>
  <c r="U130" i="19"/>
  <c r="T130" i="19"/>
  <c r="V130" i="19"/>
  <c r="W130" i="19"/>
  <c r="P130" i="19"/>
  <c r="X130" i="19"/>
  <c r="Q130" i="19"/>
  <c r="Y130" i="19"/>
  <c r="R130" i="19"/>
  <c r="Z130" i="19"/>
  <c r="S130" i="19"/>
  <c r="AA130" i="19"/>
  <c r="V125" i="19"/>
  <c r="W125" i="19"/>
  <c r="P125" i="19"/>
  <c r="X125" i="19"/>
  <c r="Q125" i="19"/>
  <c r="Y125" i="19"/>
  <c r="R125" i="19"/>
  <c r="Z125" i="19"/>
  <c r="S125" i="19"/>
  <c r="AA125" i="19"/>
  <c r="T125" i="19"/>
  <c r="U125" i="19"/>
  <c r="R129" i="19"/>
  <c r="Z129" i="19"/>
  <c r="S129" i="19"/>
  <c r="AA129" i="19"/>
  <c r="T129" i="19"/>
  <c r="U129" i="19"/>
  <c r="V129" i="19"/>
  <c r="W129" i="19"/>
  <c r="Y129" i="19"/>
  <c r="P129" i="19"/>
  <c r="X129" i="19"/>
  <c r="Q129" i="19"/>
  <c r="P42" i="6"/>
  <c r="P41" i="6" s="1"/>
  <c r="Q39" i="6" s="1"/>
  <c r="Q40" i="6" s="1"/>
  <c r="O28" i="6"/>
  <c r="O29" i="6" s="1"/>
  <c r="P27" i="6" s="1"/>
  <c r="P30" i="6" s="1"/>
  <c r="I54" i="6"/>
  <c r="I52" i="6"/>
  <c r="AJ50" i="6"/>
  <c r="AJ61" i="6" s="1"/>
  <c r="AJ38" i="6"/>
  <c r="AI26" i="6"/>
  <c r="I124" i="19"/>
  <c r="I132" i="19" s="1"/>
  <c r="AC129" i="19" l="1"/>
  <c r="AK129" i="19"/>
  <c r="AJ129" i="19"/>
  <c r="AD129" i="19"/>
  <c r="AL129" i="19"/>
  <c r="AE129" i="19"/>
  <c r="AM129" i="19"/>
  <c r="AB129" i="19"/>
  <c r="AF129" i="19"/>
  <c r="AG129" i="19"/>
  <c r="AH129" i="19"/>
  <c r="AI129" i="19"/>
  <c r="AH128" i="19"/>
  <c r="AI128" i="19"/>
  <c r="AB128" i="19"/>
  <c r="AJ128" i="19"/>
  <c r="AC128" i="19"/>
  <c r="AK128" i="19"/>
  <c r="AG128" i="19"/>
  <c r="AD128" i="19"/>
  <c r="AL128" i="19"/>
  <c r="AE128" i="19"/>
  <c r="AM128" i="19"/>
  <c r="AF128" i="19"/>
  <c r="AG125" i="19"/>
  <c r="AH125" i="19"/>
  <c r="AI125" i="19"/>
  <c r="AB125" i="19"/>
  <c r="AJ125" i="19"/>
  <c r="AC125" i="19"/>
  <c r="AK125" i="19"/>
  <c r="AD125" i="19"/>
  <c r="AL125" i="19"/>
  <c r="AF125" i="19"/>
  <c r="AE125" i="19"/>
  <c r="AM125" i="19"/>
  <c r="AB126" i="19"/>
  <c r="AJ126" i="19"/>
  <c r="AC126" i="19"/>
  <c r="AK126" i="19"/>
  <c r="AI126" i="19"/>
  <c r="AD126" i="19"/>
  <c r="AL126" i="19"/>
  <c r="AE126" i="19"/>
  <c r="AM126" i="19"/>
  <c r="AF126" i="19"/>
  <c r="AG126" i="19"/>
  <c r="AH126" i="19"/>
  <c r="AE127" i="19"/>
  <c r="AM127" i="19"/>
  <c r="AF127" i="19"/>
  <c r="AG127" i="19"/>
  <c r="AH127" i="19"/>
  <c r="AI127" i="19"/>
  <c r="AD127" i="19"/>
  <c r="AB127" i="19"/>
  <c r="AJ127" i="19"/>
  <c r="AC127" i="19"/>
  <c r="AK127" i="19"/>
  <c r="AL127" i="19"/>
  <c r="AF130" i="19"/>
  <c r="AG130" i="19"/>
  <c r="AE130" i="19"/>
  <c r="AH130" i="19"/>
  <c r="AI130" i="19"/>
  <c r="AB130" i="19"/>
  <c r="AJ130" i="19"/>
  <c r="AC130" i="19"/>
  <c r="AK130" i="19"/>
  <c r="AM130" i="19"/>
  <c r="AD130" i="19"/>
  <c r="AL130" i="19"/>
  <c r="Q42" i="6"/>
  <c r="Q41" i="6" s="1"/>
  <c r="R39" i="6" s="1"/>
  <c r="R42" i="6" s="1"/>
  <c r="P28" i="6"/>
  <c r="P29" i="6" s="1"/>
  <c r="Q27" i="6" s="1"/>
  <c r="I53" i="6"/>
  <c r="J51" i="6" s="1"/>
  <c r="AK50" i="6"/>
  <c r="AK61" i="6" s="1"/>
  <c r="AK38" i="6"/>
  <c r="AJ26" i="6"/>
  <c r="J124" i="19"/>
  <c r="J132" i="19" s="1"/>
  <c r="Q28" i="6" l="1"/>
  <c r="Q30" i="6"/>
  <c r="R40" i="6"/>
  <c r="R41" i="6" s="1"/>
  <c r="S39" i="6" s="1"/>
  <c r="S42" i="6" s="1"/>
  <c r="J54" i="6"/>
  <c r="J52" i="6"/>
  <c r="AL50" i="6"/>
  <c r="AL61" i="6" s="1"/>
  <c r="AL38" i="6"/>
  <c r="AK26" i="6"/>
  <c r="K124" i="19"/>
  <c r="K132" i="19" s="1"/>
  <c r="Q29" i="6" l="1"/>
  <c r="R27" i="6" s="1"/>
  <c r="R30" i="6" s="1"/>
  <c r="S40" i="6"/>
  <c r="S41" i="6" s="1"/>
  <c r="T39" i="6" s="1"/>
  <c r="J53" i="6"/>
  <c r="K51" i="6" s="1"/>
  <c r="AL26" i="6"/>
  <c r="L124" i="19"/>
  <c r="L132" i="19" s="1"/>
  <c r="C25" i="3"/>
  <c r="D26" i="3"/>
  <c r="D28" i="3" s="1"/>
  <c r="D29" i="2"/>
  <c r="B1" i="6"/>
  <c r="B5" i="6"/>
  <c r="C18" i="6"/>
  <c r="D14" i="6"/>
  <c r="E14" i="6" s="1"/>
  <c r="F14" i="6" s="1"/>
  <c r="G14" i="6" s="1"/>
  <c r="H14" i="6" s="1"/>
  <c r="I14" i="6" s="1"/>
  <c r="J14" i="6" s="1"/>
  <c r="K14" i="6" s="1"/>
  <c r="L14" i="6" s="1"/>
  <c r="M14" i="6" s="1"/>
  <c r="N14" i="6" s="1"/>
  <c r="O14" i="6" s="1"/>
  <c r="P14" i="6" s="1"/>
  <c r="Q14" i="6" s="1"/>
  <c r="R14" i="6" s="1"/>
  <c r="S14" i="6" s="1"/>
  <c r="T14" i="6" s="1"/>
  <c r="U14" i="6" s="1"/>
  <c r="V14" i="6" s="1"/>
  <c r="W14" i="6" s="1"/>
  <c r="X14" i="6" s="1"/>
  <c r="Y14" i="6" s="1"/>
  <c r="Z14" i="6" s="1"/>
  <c r="AA14" i="6" s="1"/>
  <c r="AB14" i="6" s="1"/>
  <c r="AC14" i="6" s="1"/>
  <c r="AD14" i="6" s="1"/>
  <c r="AE14" i="6" s="1"/>
  <c r="AF14" i="6" s="1"/>
  <c r="AG14" i="6" s="1"/>
  <c r="AH14" i="6" s="1"/>
  <c r="AI14" i="6" s="1"/>
  <c r="AJ14" i="6" s="1"/>
  <c r="AK14" i="6" s="1"/>
  <c r="AL14" i="6" s="1"/>
  <c r="AB13" i="6"/>
  <c r="O10" i="9"/>
  <c r="C139" i="16" s="1"/>
  <c r="O11" i="9"/>
  <c r="O33" i="9"/>
  <c r="C33" i="11" s="1"/>
  <c r="O53" i="9"/>
  <c r="D139" i="16" s="1"/>
  <c r="O54" i="9"/>
  <c r="O96" i="9"/>
  <c r="R28" i="6" l="1"/>
  <c r="R29" i="6" s="1"/>
  <c r="S27" i="6" s="1"/>
  <c r="S28" i="6" s="1"/>
  <c r="T40" i="6"/>
  <c r="T42" i="6"/>
  <c r="K54" i="6"/>
  <c r="K52" i="6"/>
  <c r="O28" i="9"/>
  <c r="C31" i="11" s="1"/>
  <c r="C15" i="6"/>
  <c r="O23" i="9"/>
  <c r="C26" i="11" s="1"/>
  <c r="M124" i="19"/>
  <c r="M132" i="19" s="1"/>
  <c r="D48" i="4"/>
  <c r="D49" i="4" s="1"/>
  <c r="S30" i="6" l="1"/>
  <c r="S29" i="6" s="1"/>
  <c r="T27" i="6" s="1"/>
  <c r="T30" i="6" s="1"/>
  <c r="T41" i="6"/>
  <c r="U39" i="6" s="1"/>
  <c r="U42" i="6" s="1"/>
  <c r="K53" i="6"/>
  <c r="L51" i="6" s="1"/>
  <c r="O17" i="9"/>
  <c r="C21" i="11" s="1"/>
  <c r="O18" i="9"/>
  <c r="C22" i="11" s="1"/>
  <c r="O26" i="9"/>
  <c r="C29" i="11" s="1"/>
  <c r="O22" i="9"/>
  <c r="C25" i="11" s="1"/>
  <c r="C16" i="6"/>
  <c r="C57" i="6" s="1"/>
  <c r="N124" i="19"/>
  <c r="N132" i="19" s="1"/>
  <c r="U40" i="6" l="1"/>
  <c r="U41" i="6" s="1"/>
  <c r="V39" i="6" s="1"/>
  <c r="V40" i="6" s="1"/>
  <c r="T28" i="6"/>
  <c r="T29" i="6" s="1"/>
  <c r="U27" i="6" s="1"/>
  <c r="U30" i="6" s="1"/>
  <c r="L52" i="6"/>
  <c r="L54" i="6"/>
  <c r="Q131" i="19"/>
  <c r="C17" i="6"/>
  <c r="C58" i="6" s="1"/>
  <c r="O95" i="9" l="1"/>
  <c r="E139" i="16" s="1"/>
  <c r="P124" i="19"/>
  <c r="O124" i="19"/>
  <c r="V42" i="6"/>
  <c r="V41" i="6" s="1"/>
  <c r="W39" i="6" s="1"/>
  <c r="W42" i="6" s="1"/>
  <c r="U28" i="6"/>
  <c r="U29" i="6" s="1"/>
  <c r="V27" i="6" s="1"/>
  <c r="V30" i="6" s="1"/>
  <c r="L53" i="6"/>
  <c r="M51" i="6" s="1"/>
  <c r="R131" i="19"/>
  <c r="D15" i="6"/>
  <c r="O16" i="9"/>
  <c r="C20" i="11" s="1"/>
  <c r="O132" i="19" l="1"/>
  <c r="Q124" i="19"/>
  <c r="Q132" i="19" s="1"/>
  <c r="P132" i="19"/>
  <c r="W40" i="6"/>
  <c r="W41" i="6" s="1"/>
  <c r="X39" i="6" s="1"/>
  <c r="X42" i="6" s="1"/>
  <c r="V28" i="6"/>
  <c r="V29" i="6" s="1"/>
  <c r="W27" i="6" s="1"/>
  <c r="W30" i="6" s="1"/>
  <c r="M54" i="6"/>
  <c r="M52" i="6"/>
  <c r="S131" i="19"/>
  <c r="D16" i="6"/>
  <c r="D18" i="6"/>
  <c r="O25" i="9"/>
  <c r="C28" i="11" s="1"/>
  <c r="O71" i="9"/>
  <c r="D32" i="11" s="1"/>
  <c r="R124" i="19" l="1"/>
  <c r="X40" i="6"/>
  <c r="X41" i="6" s="1"/>
  <c r="Y39" i="6" s="1"/>
  <c r="Y40" i="6" s="1"/>
  <c r="W28" i="6"/>
  <c r="W29" i="6" s="1"/>
  <c r="X27" i="6" s="1"/>
  <c r="X28" i="6" s="1"/>
  <c r="M53" i="6"/>
  <c r="D57" i="6"/>
  <c r="T131" i="19"/>
  <c r="D17" i="6"/>
  <c r="S124" i="19" l="1"/>
  <c r="S132" i="19" s="1"/>
  <c r="R132" i="19"/>
  <c r="Y42" i="6"/>
  <c r="Y41" i="6" s="1"/>
  <c r="Z39" i="6" s="1"/>
  <c r="Z40" i="6" s="1"/>
  <c r="X30" i="6"/>
  <c r="X29" i="6" s="1"/>
  <c r="Y27" i="6" s="1"/>
  <c r="Y30" i="6" s="1"/>
  <c r="O105" i="9"/>
  <c r="E24" i="11" s="1"/>
  <c r="E15" i="6"/>
  <c r="E16" i="6" s="1"/>
  <c r="D58" i="6"/>
  <c r="N51" i="6"/>
  <c r="T124" i="19"/>
  <c r="T132" i="19" s="1"/>
  <c r="U131" i="19"/>
  <c r="O29" i="9"/>
  <c r="C32" i="11" s="1"/>
  <c r="Z42" i="6" l="1"/>
  <c r="Z41" i="6" s="1"/>
  <c r="AA39" i="6" s="1"/>
  <c r="Y28" i="6"/>
  <c r="Y29" i="6" s="1"/>
  <c r="Z27" i="6" s="1"/>
  <c r="Z30" i="6" s="1"/>
  <c r="E18" i="6"/>
  <c r="E17" i="6" s="1"/>
  <c r="E57" i="6"/>
  <c r="N54" i="6"/>
  <c r="N52" i="6"/>
  <c r="U124" i="19"/>
  <c r="U132" i="19" s="1"/>
  <c r="V131" i="19"/>
  <c r="O24" i="9"/>
  <c r="C27" i="11" s="1"/>
  <c r="AA40" i="6" l="1"/>
  <c r="AA42" i="6"/>
  <c r="Z28" i="6"/>
  <c r="Z29" i="6" s="1"/>
  <c r="AA27" i="6" s="1"/>
  <c r="AA28" i="6" s="1"/>
  <c r="N53" i="6"/>
  <c r="O51" i="6" s="1"/>
  <c r="F15" i="6"/>
  <c r="F18" i="6" s="1"/>
  <c r="E58" i="6"/>
  <c r="W131" i="19"/>
  <c r="O19" i="9"/>
  <c r="C23" i="11" s="1"/>
  <c r="O66" i="9"/>
  <c r="D27" i="11" s="1"/>
  <c r="O21" i="9"/>
  <c r="C24" i="11" s="1"/>
  <c r="V124" i="19" l="1"/>
  <c r="AA41" i="6"/>
  <c r="AB39" i="6" s="1"/>
  <c r="AB40" i="6" s="1"/>
  <c r="F16" i="6"/>
  <c r="F17" i="6" s="1"/>
  <c r="O54" i="6"/>
  <c r="O52" i="6"/>
  <c r="AA30" i="6"/>
  <c r="AA29" i="6" s="1"/>
  <c r="AB27" i="6" s="1"/>
  <c r="AB28" i="6" s="1"/>
  <c r="X131" i="19"/>
  <c r="O76" i="9" l="1"/>
  <c r="W124" i="19"/>
  <c r="W132" i="19" s="1"/>
  <c r="V132" i="19"/>
  <c r="AB42" i="6"/>
  <c r="AB41" i="6" s="1"/>
  <c r="AC39" i="6" s="1"/>
  <c r="AC42" i="6" s="1"/>
  <c r="F57" i="6"/>
  <c r="O53" i="6"/>
  <c r="G15" i="6"/>
  <c r="G16" i="6" s="1"/>
  <c r="F58" i="6"/>
  <c r="AB30" i="6"/>
  <c r="AB29" i="6" s="1"/>
  <c r="AC27" i="6" s="1"/>
  <c r="AC28" i="6" s="1"/>
  <c r="X124" i="19"/>
  <c r="X132" i="19" s="1"/>
  <c r="Y131" i="19"/>
  <c r="AC40" i="6" l="1"/>
  <c r="AC41" i="6" s="1"/>
  <c r="AD39" i="6" s="1"/>
  <c r="AD40" i="6" s="1"/>
  <c r="O65" i="9"/>
  <c r="D26" i="11" s="1"/>
  <c r="G18" i="6"/>
  <c r="G17" i="6" s="1"/>
  <c r="H15" i="6" s="1"/>
  <c r="G57" i="6"/>
  <c r="P51" i="6"/>
  <c r="AC30" i="6"/>
  <c r="AC29" i="6" s="1"/>
  <c r="AD27" i="6" s="1"/>
  <c r="AD30" i="6" s="1"/>
  <c r="Y124" i="19"/>
  <c r="Y132" i="19" s="1"/>
  <c r="Z131" i="19"/>
  <c r="AD42" i="6" l="1"/>
  <c r="AD41" i="6" s="1"/>
  <c r="AE39" i="6" s="1"/>
  <c r="AE42" i="6" s="1"/>
  <c r="G58" i="6"/>
  <c r="H16" i="6"/>
  <c r="H57" i="6" s="1"/>
  <c r="H18" i="6"/>
  <c r="P54" i="6"/>
  <c r="P52" i="6"/>
  <c r="AD28" i="6"/>
  <c r="AD29" i="6" s="1"/>
  <c r="AE27" i="6" s="1"/>
  <c r="Z124" i="19"/>
  <c r="Z132" i="19" s="1"/>
  <c r="O61" i="9"/>
  <c r="D23" i="11" s="1"/>
  <c r="O60" i="9"/>
  <c r="D22" i="11" s="1"/>
  <c r="AB131" i="19" l="1"/>
  <c r="AA131" i="19"/>
  <c r="O9" i="9"/>
  <c r="C15" i="11" s="1"/>
  <c r="C17" i="11" s="1"/>
  <c r="AE40" i="6"/>
  <c r="AE41" i="6" s="1"/>
  <c r="AF39" i="6" s="1"/>
  <c r="AF42" i="6" s="1"/>
  <c r="H17" i="6"/>
  <c r="I15" i="6" s="1"/>
  <c r="I16" i="6" s="1"/>
  <c r="I57" i="6" s="1"/>
  <c r="O12" i="9"/>
  <c r="P53" i="6"/>
  <c r="Q51" i="6" s="1"/>
  <c r="AE30" i="6"/>
  <c r="AE28" i="6"/>
  <c r="O69" i="9"/>
  <c r="D30" i="11" s="1"/>
  <c r="O14" i="9"/>
  <c r="C18" i="11" s="1"/>
  <c r="O13" i="9"/>
  <c r="AB124" i="19" l="1"/>
  <c r="AA124" i="19"/>
  <c r="AF40" i="6"/>
  <c r="AF41" i="6" s="1"/>
  <c r="AG39" i="6" s="1"/>
  <c r="H58" i="6"/>
  <c r="I18" i="6"/>
  <c r="I17" i="6" s="1"/>
  <c r="I58" i="6" s="1"/>
  <c r="AE29" i="6"/>
  <c r="AF27" i="6" s="1"/>
  <c r="AF30" i="6" s="1"/>
  <c r="Q54" i="6"/>
  <c r="Q52" i="6"/>
  <c r="AC131" i="19"/>
  <c r="O27" i="9"/>
  <c r="C30" i="11" s="1"/>
  <c r="AA132" i="19" l="1"/>
  <c r="AB132" i="19"/>
  <c r="J15" i="6"/>
  <c r="J16" i="6" s="1"/>
  <c r="J57" i="6" s="1"/>
  <c r="AF28" i="6"/>
  <c r="AF29" i="6" s="1"/>
  <c r="AG27" i="6" s="1"/>
  <c r="AG30" i="6" s="1"/>
  <c r="Q53" i="6"/>
  <c r="AG42" i="6"/>
  <c r="AG40" i="6"/>
  <c r="AC124" i="19"/>
  <c r="AC132" i="19" s="1"/>
  <c r="AD131" i="19"/>
  <c r="O59" i="9"/>
  <c r="D21" i="11" s="1"/>
  <c r="O57" i="9" l="1"/>
  <c r="D19" i="11" s="1"/>
  <c r="J18" i="6"/>
  <c r="J17" i="6" s="1"/>
  <c r="K15" i="6" s="1"/>
  <c r="K16" i="6" s="1"/>
  <c r="K57" i="6" s="1"/>
  <c r="AG28" i="6"/>
  <c r="AG29" i="6" s="1"/>
  <c r="AH27" i="6" s="1"/>
  <c r="R51" i="6"/>
  <c r="AG41" i="6"/>
  <c r="AH39" i="6" s="1"/>
  <c r="AE131" i="19"/>
  <c r="AD124" i="19" l="1"/>
  <c r="K18" i="6"/>
  <c r="K17" i="6" s="1"/>
  <c r="L15" i="6" s="1"/>
  <c r="L16" i="6" s="1"/>
  <c r="L57" i="6" s="1"/>
  <c r="J58" i="6"/>
  <c r="AH28" i="6"/>
  <c r="AH30" i="6"/>
  <c r="R54" i="6"/>
  <c r="R52" i="6"/>
  <c r="AH42" i="6"/>
  <c r="AH40" i="6"/>
  <c r="AE124" i="19"/>
  <c r="AE132" i="19" s="1"/>
  <c r="AF131" i="19"/>
  <c r="O68" i="9"/>
  <c r="D29" i="11" s="1"/>
  <c r="AD132" i="19" l="1"/>
  <c r="AH29" i="6"/>
  <c r="AI27" i="6" s="1"/>
  <c r="AI30" i="6" s="1"/>
  <c r="K58" i="6"/>
  <c r="L18" i="6"/>
  <c r="L17" i="6" s="1"/>
  <c r="M15" i="6" s="1"/>
  <c r="AH41" i="6"/>
  <c r="AI39" i="6" s="1"/>
  <c r="AI40" i="6" s="1"/>
  <c r="R53" i="6"/>
  <c r="AF124" i="19"/>
  <c r="AF132" i="19" s="1"/>
  <c r="AG131" i="19"/>
  <c r="AI28" i="6" l="1"/>
  <c r="AI29" i="6" s="1"/>
  <c r="AJ27" i="6" s="1"/>
  <c r="AI42" i="6"/>
  <c r="AI41" i="6" s="1"/>
  <c r="AJ39" i="6" s="1"/>
  <c r="AJ42" i="6" s="1"/>
  <c r="M16" i="6"/>
  <c r="M57" i="6" s="1"/>
  <c r="M18" i="6"/>
  <c r="L58" i="6"/>
  <c r="S51" i="6"/>
  <c r="AG124" i="19"/>
  <c r="AG132" i="19" s="1"/>
  <c r="AH131" i="19"/>
  <c r="O72" i="9"/>
  <c r="O64" i="9"/>
  <c r="D25" i="11" s="1"/>
  <c r="AJ28" i="6" l="1"/>
  <c r="AJ30" i="6"/>
  <c r="M17" i="6"/>
  <c r="S54" i="6"/>
  <c r="S52" i="6"/>
  <c r="AJ40" i="6"/>
  <c r="AJ41" i="6" s="1"/>
  <c r="AK39" i="6" s="1"/>
  <c r="AH124" i="19"/>
  <c r="AH132" i="19" s="1"/>
  <c r="AI131" i="19"/>
  <c r="O67" i="9"/>
  <c r="D28" i="11" s="1"/>
  <c r="O118" i="9" l="1"/>
  <c r="AJ29" i="6"/>
  <c r="AK27" i="6" s="1"/>
  <c r="N15" i="6"/>
  <c r="M58" i="6"/>
  <c r="S53" i="6"/>
  <c r="AK42" i="6"/>
  <c r="AK40" i="6"/>
  <c r="AJ131" i="19"/>
  <c r="O62" i="9"/>
  <c r="AI124" i="19" l="1"/>
  <c r="AI132" i="19" s="1"/>
  <c r="O108" i="9"/>
  <c r="E27" i="11" s="1"/>
  <c r="AK28" i="6"/>
  <c r="AK30" i="6"/>
  <c r="AK41" i="6"/>
  <c r="AL39" i="6" s="1"/>
  <c r="AL40" i="6" s="1"/>
  <c r="N18" i="6"/>
  <c r="N16" i="6"/>
  <c r="N57" i="6" s="1"/>
  <c r="T51" i="6"/>
  <c r="AJ124" i="19"/>
  <c r="AJ132" i="19" s="1"/>
  <c r="AK131" i="19"/>
  <c r="AK29" i="6" l="1"/>
  <c r="AL27" i="6" s="1"/>
  <c r="AL30" i="6" s="1"/>
  <c r="AL42" i="6"/>
  <c r="AL41" i="6" s="1"/>
  <c r="N17" i="6"/>
  <c r="O15" i="6" s="1"/>
  <c r="T52" i="6"/>
  <c r="T54" i="6"/>
  <c r="AK124" i="19"/>
  <c r="AK132" i="19" s="1"/>
  <c r="AL131" i="19"/>
  <c r="AL28" i="6" l="1"/>
  <c r="AL29" i="6" s="1"/>
  <c r="N58" i="6"/>
  <c r="T53" i="6"/>
  <c r="U51" i="6" s="1"/>
  <c r="O18" i="6"/>
  <c r="O16" i="6" s="1"/>
  <c r="O57" i="6" s="1"/>
  <c r="AL124" i="19"/>
  <c r="AL132" i="19" s="1"/>
  <c r="AM131" i="19"/>
  <c r="O103" i="9"/>
  <c r="E23" i="11" s="1"/>
  <c r="O17" i="6" l="1"/>
  <c r="U54" i="6"/>
  <c r="U52" i="6"/>
  <c r="AM124" i="19"/>
  <c r="O52" i="9"/>
  <c r="O51" i="9"/>
  <c r="D15" i="11" s="1"/>
  <c r="D17" i="11" s="1"/>
  <c r="AM132" i="19" l="1"/>
  <c r="P15" i="6"/>
  <c r="O58" i="6"/>
  <c r="U53" i="6"/>
  <c r="O70" i="9"/>
  <c r="D31" i="11" s="1"/>
  <c r="O56" i="9"/>
  <c r="D18" i="11" s="1"/>
  <c r="O111" i="9" l="1"/>
  <c r="E30" i="11" s="1"/>
  <c r="P18" i="6"/>
  <c r="P16" i="6" s="1"/>
  <c r="P57" i="6" s="1"/>
  <c r="V51" i="6"/>
  <c r="O102" i="9" l="1"/>
  <c r="E22" i="11" s="1"/>
  <c r="P17" i="6"/>
  <c r="V54" i="6"/>
  <c r="V52" i="6"/>
  <c r="O99" i="9"/>
  <c r="E19" i="11" s="1"/>
  <c r="O101" i="9"/>
  <c r="E21" i="11" s="1"/>
  <c r="P58" i="6" l="1"/>
  <c r="Q15" i="6"/>
  <c r="V53" i="6"/>
  <c r="O110" i="9"/>
  <c r="E29" i="11" s="1"/>
  <c r="O31" i="9"/>
  <c r="C135" i="16" s="1"/>
  <c r="O30" i="9"/>
  <c r="C37" i="11" s="1"/>
  <c r="O107" i="9" l="1"/>
  <c r="E26" i="11" s="1"/>
  <c r="Q18" i="6"/>
  <c r="Q16" i="6" s="1"/>
  <c r="Q57" i="6" s="1"/>
  <c r="W51" i="6"/>
  <c r="Q17" i="6" l="1"/>
  <c r="W54" i="6"/>
  <c r="W52" i="6"/>
  <c r="O106" i="9"/>
  <c r="E25" i="11" s="1"/>
  <c r="O114" i="9"/>
  <c r="E37" i="11" s="1"/>
  <c r="R15" i="6" l="1"/>
  <c r="Q58" i="6"/>
  <c r="W53" i="6"/>
  <c r="O109" i="9"/>
  <c r="E28" i="11" s="1"/>
  <c r="R18" i="6" l="1"/>
  <c r="R16" i="6" s="1"/>
  <c r="R57" i="6" s="1"/>
  <c r="X51" i="6"/>
  <c r="O104" i="9"/>
  <c r="R17" i="6" l="1"/>
  <c r="X52" i="6"/>
  <c r="X54" i="6"/>
  <c r="X53" i="6" l="1"/>
  <c r="Y51" i="6" s="1"/>
  <c r="R58" i="6"/>
  <c r="S15" i="6"/>
  <c r="O94" i="9"/>
  <c r="O93" i="9"/>
  <c r="E15" i="11" s="1"/>
  <c r="E17" i="11" s="1"/>
  <c r="O98" i="9" l="1"/>
  <c r="E18" i="11" s="1"/>
  <c r="O113" i="9"/>
  <c r="E32" i="11" s="1"/>
  <c r="S18" i="6"/>
  <c r="S16" i="6" s="1"/>
  <c r="S57" i="6" s="1"/>
  <c r="Y54" i="6"/>
  <c r="Y52" i="6"/>
  <c r="O112" i="9"/>
  <c r="E31" i="11" s="1"/>
  <c r="S17" i="6" l="1"/>
  <c r="Y53" i="6"/>
  <c r="T15" i="6" l="1"/>
  <c r="S58" i="6"/>
  <c r="Z51" i="6"/>
  <c r="T18" i="6" l="1"/>
  <c r="T16" i="6" s="1"/>
  <c r="T57" i="6" s="1"/>
  <c r="Z54" i="6"/>
  <c r="Z52" i="6"/>
  <c r="T17" i="6" l="1"/>
  <c r="T58" i="6" s="1"/>
  <c r="Z53" i="6"/>
  <c r="AA51" i="6" s="1"/>
  <c r="U15" i="6" l="1"/>
  <c r="U18" i="6" s="1"/>
  <c r="U16" i="6" s="1"/>
  <c r="U57" i="6" s="1"/>
  <c r="AA54" i="6"/>
  <c r="AA52" i="6"/>
  <c r="U17" i="6" l="1"/>
  <c r="AA53" i="6"/>
  <c r="U58" i="6" l="1"/>
  <c r="V15" i="6"/>
  <c r="AB51" i="6"/>
  <c r="AB52" i="6" s="1"/>
  <c r="V18" i="6" l="1"/>
  <c r="V16" i="6" s="1"/>
  <c r="V57" i="6" s="1"/>
  <c r="AB54" i="6"/>
  <c r="AB53" i="6" s="1"/>
  <c r="V17" i="6" l="1"/>
  <c r="V58" i="6" s="1"/>
  <c r="AC51" i="6"/>
  <c r="AC54" i="6" s="1"/>
  <c r="W15" i="6" l="1"/>
  <c r="W18" i="6" s="1"/>
  <c r="W16" i="6" s="1"/>
  <c r="W57" i="6" s="1"/>
  <c r="AC52" i="6"/>
  <c r="AC53" i="6" l="1"/>
  <c r="W17" i="6"/>
  <c r="AD51" i="6" l="1"/>
  <c r="X15" i="6"/>
  <c r="W58" i="6"/>
  <c r="AD54" i="6" l="1"/>
  <c r="AD52" i="6"/>
  <c r="X18" i="6"/>
  <c r="X16" i="6" s="1"/>
  <c r="X57" i="6" s="1"/>
  <c r="AD53" i="6" l="1"/>
  <c r="X17" i="6"/>
  <c r="X58" i="6" s="1"/>
  <c r="AE51" i="6" l="1"/>
  <c r="AE54" i="6" s="1"/>
  <c r="Y15" i="6"/>
  <c r="Y18" i="6" s="1"/>
  <c r="Y16" i="6" s="1"/>
  <c r="Y57" i="6" s="1"/>
  <c r="AE52" i="6" l="1"/>
  <c r="Y17" i="6"/>
  <c r="Y58" i="6" s="1"/>
  <c r="AE53" i="6" l="1"/>
  <c r="Z15" i="6"/>
  <c r="Z18" i="6" s="1"/>
  <c r="Z16" i="6" s="1"/>
  <c r="Z57" i="6" s="1"/>
  <c r="AF51" i="6" l="1"/>
  <c r="AF52" i="6" s="1"/>
  <c r="Z17" i="6"/>
  <c r="Z58" i="6" s="1"/>
  <c r="AF54" i="6" l="1"/>
  <c r="AF53" i="6" s="1"/>
  <c r="AA15" i="6"/>
  <c r="AA18" i="6" s="1"/>
  <c r="AA16" i="6" s="1"/>
  <c r="AA57" i="6" s="1"/>
  <c r="O73" i="9"/>
  <c r="O74" i="9"/>
  <c r="D135" i="16" s="1"/>
  <c r="AG51" i="6" l="1"/>
  <c r="AG52" i="6" s="1"/>
  <c r="AA17" i="6"/>
  <c r="AA58" i="6" s="1"/>
  <c r="AG54" i="6" l="1"/>
  <c r="AG53" i="6" s="1"/>
  <c r="AB15" i="6"/>
  <c r="AB18" i="6" s="1"/>
  <c r="AB16" i="6" s="1"/>
  <c r="AB57" i="6" s="1"/>
  <c r="AH51" i="6" l="1"/>
  <c r="AH54" i="6" s="1"/>
  <c r="AB17" i="6"/>
  <c r="AB58" i="6" s="1"/>
  <c r="AH52" i="6" l="1"/>
  <c r="AC15" i="6"/>
  <c r="AC18" i="6" s="1"/>
  <c r="AC16" i="6" s="1"/>
  <c r="AC57" i="6" s="1"/>
  <c r="AH53" i="6" l="1"/>
  <c r="AC17" i="6"/>
  <c r="AC58" i="6" s="1"/>
  <c r="AI51" i="6" l="1"/>
  <c r="AD15" i="6"/>
  <c r="AD18" i="6" s="1"/>
  <c r="AD16" i="6" s="1"/>
  <c r="AD57" i="6" s="1"/>
  <c r="AI54" i="6" l="1"/>
  <c r="AI52" i="6"/>
  <c r="AD17" i="6"/>
  <c r="AD58" i="6" s="1"/>
  <c r="AI53" i="6" l="1"/>
  <c r="AE15" i="6"/>
  <c r="AE18" i="6" s="1"/>
  <c r="AE16" i="6" s="1"/>
  <c r="AE57" i="6" s="1"/>
  <c r="AJ51" i="6" l="1"/>
  <c r="AE17" i="6"/>
  <c r="AJ54" i="6" l="1"/>
  <c r="AJ52" i="6"/>
  <c r="AF15" i="6"/>
  <c r="AE58" i="6"/>
  <c r="AJ53" i="6" l="1"/>
  <c r="AF18" i="6"/>
  <c r="AF16" i="6" s="1"/>
  <c r="AF57" i="6" s="1"/>
  <c r="AK51" i="6" l="1"/>
  <c r="AF17" i="6"/>
  <c r="AF58" i="6" s="1"/>
  <c r="AK54" i="6" l="1"/>
  <c r="AK52" i="6"/>
  <c r="AG15" i="6"/>
  <c r="AG18" i="6" s="1"/>
  <c r="AG16" i="6" s="1"/>
  <c r="AG57" i="6" s="1"/>
  <c r="AK53" i="6" l="1"/>
  <c r="AG17" i="6"/>
  <c r="AG58" i="6" s="1"/>
  <c r="AL51" i="6" l="1"/>
  <c r="AL52" i="6" s="1"/>
  <c r="AH15" i="6"/>
  <c r="AH18" i="6" s="1"/>
  <c r="AH16" i="6" s="1"/>
  <c r="AH57" i="6" s="1"/>
  <c r="AL54" i="6" l="1"/>
  <c r="AL53" i="6" s="1"/>
  <c r="AH17" i="6"/>
  <c r="AI15" i="6" s="1"/>
  <c r="AI18" i="6" s="1"/>
  <c r="AI16" i="6" s="1"/>
  <c r="AI17" i="6" s="1"/>
  <c r="AJ15" i="6" s="1"/>
  <c r="AJ18" i="6" s="1"/>
  <c r="AJ16" i="6" s="1"/>
  <c r="AH58" i="6" l="1"/>
  <c r="AI57" i="6"/>
  <c r="AI58" i="6"/>
  <c r="AJ17" i="6"/>
  <c r="AJ57" i="6"/>
  <c r="AK15" i="6" l="1"/>
  <c r="AK18" i="6" s="1"/>
  <c r="AK16" i="6" s="1"/>
  <c r="AJ58" i="6"/>
  <c r="AK17" i="6" l="1"/>
  <c r="AK57" i="6"/>
  <c r="AL15" i="6" l="1"/>
  <c r="AL18" i="6" s="1"/>
  <c r="AL16" i="6" s="1"/>
  <c r="AK58" i="6"/>
  <c r="AL17" i="6" l="1"/>
  <c r="AL58" i="6" s="1"/>
  <c r="AL57" i="6"/>
  <c r="O115" i="9" l="1"/>
  <c r="O116" i="9"/>
  <c r="E135" i="16" s="1"/>
  <c r="O97" i="9" l="1"/>
  <c r="O55" i="9" l="1"/>
  <c r="O63" i="9" l="1"/>
  <c r="D24" i="11" s="1"/>
  <c r="D35" i="2" l="1"/>
  <c r="D37" i="2" s="1"/>
  <c r="O20" i="9" l="1"/>
  <c r="O35" i="9" l="1"/>
  <c r="E114" i="19" l="1"/>
  <c r="E117" i="19" s="1"/>
  <c r="D114" i="19"/>
  <c r="D117" i="19" s="1"/>
  <c r="V114" i="19"/>
  <c r="V117" i="19" s="1"/>
  <c r="Q114" i="19"/>
  <c r="Q117" i="19" s="1"/>
  <c r="Y114" i="19"/>
  <c r="Y117" i="19" s="1"/>
  <c r="R114" i="19"/>
  <c r="R117" i="19" s="1"/>
  <c r="Z114" i="19"/>
  <c r="Z117" i="19" s="1"/>
  <c r="S114" i="19"/>
  <c r="S117" i="19" s="1"/>
  <c r="AA114" i="19"/>
  <c r="AA117" i="19" s="1"/>
  <c r="T114" i="19"/>
  <c r="T117" i="19" s="1"/>
  <c r="U114" i="19"/>
  <c r="U117" i="19" s="1"/>
  <c r="AC114" i="19"/>
  <c r="AC117" i="19" s="1"/>
  <c r="AK114" i="19"/>
  <c r="AK117" i="19" s="1"/>
  <c r="W114" i="19"/>
  <c r="W117" i="19" s="1"/>
  <c r="AD114" i="19"/>
  <c r="AD117" i="19" s="1"/>
  <c r="AL114" i="19"/>
  <c r="AL117" i="19" s="1"/>
  <c r="AF114" i="19"/>
  <c r="AF117" i="19" s="1"/>
  <c r="X114" i="19"/>
  <c r="X117" i="19" s="1"/>
  <c r="AE114" i="19"/>
  <c r="AE117" i="19" s="1"/>
  <c r="AM114" i="19"/>
  <c r="AM117" i="19" s="1"/>
  <c r="AH114" i="19"/>
  <c r="AH117" i="19" s="1"/>
  <c r="AB114" i="19"/>
  <c r="AB117" i="19" s="1"/>
  <c r="AG114" i="19"/>
  <c r="AG117" i="19" s="1"/>
  <c r="AJ114" i="19"/>
  <c r="AJ117" i="19" s="1"/>
  <c r="AI114" i="19"/>
  <c r="AI117" i="19" s="1"/>
  <c r="P114" i="19"/>
  <c r="P117" i="19" s="1"/>
  <c r="F114" i="19"/>
  <c r="F117" i="19" s="1"/>
  <c r="G114" i="19"/>
  <c r="G117" i="19" s="1"/>
  <c r="H114" i="19"/>
  <c r="H117" i="19" s="1"/>
  <c r="I114" i="19"/>
  <c r="I117" i="19" s="1"/>
  <c r="J114" i="19"/>
  <c r="J117" i="19" s="1"/>
  <c r="K114" i="19"/>
  <c r="K117" i="19" s="1"/>
  <c r="L114" i="19"/>
  <c r="L117" i="19" s="1"/>
  <c r="M114" i="19"/>
  <c r="M117" i="19" s="1"/>
  <c r="N114" i="19"/>
  <c r="N117" i="19" s="1"/>
  <c r="O114" i="19"/>
  <c r="O117" i="19" s="1"/>
  <c r="O58" i="9" l="1"/>
  <c r="D20" i="11" l="1"/>
  <c r="D159" i="16" s="1"/>
  <c r="D161" i="16" s="1"/>
  <c r="D160" i="16"/>
  <c r="D150" i="16" s="1"/>
  <c r="O100" i="9"/>
  <c r="D35" i="11"/>
  <c r="O15" i="9"/>
  <c r="E20" i="11" l="1"/>
  <c r="E159" i="16" s="1"/>
  <c r="E161" i="16" s="1"/>
  <c r="C19" i="11"/>
  <c r="C160" i="16"/>
  <c r="C150" i="16" s="1"/>
  <c r="E160" i="16"/>
  <c r="E150" i="16" s="1"/>
  <c r="D36" i="11"/>
  <c r="D38" i="11" s="1"/>
  <c r="E35" i="11" l="1"/>
  <c r="E36" i="11" s="1"/>
  <c r="E38" i="11" s="1"/>
  <c r="D40" i="11"/>
  <c r="D144" i="16" l="1"/>
  <c r="D134" i="16"/>
  <c r="E40" i="11"/>
  <c r="E144" i="16" l="1"/>
  <c r="C144" i="16"/>
  <c r="E134" i="16"/>
  <c r="C134" i="16"/>
  <c r="D120" i="16"/>
  <c r="D126" i="16" l="1"/>
  <c r="D123" i="16"/>
  <c r="C120" i="16"/>
  <c r="C123" i="16" s="1"/>
  <c r="E120" i="16"/>
  <c r="D125" i="16"/>
  <c r="E123" i="16" l="1"/>
  <c r="D145" i="16"/>
  <c r="D146" i="16" s="1"/>
  <c r="C125" i="16"/>
  <c r="C126" i="16"/>
  <c r="E125" i="16"/>
  <c r="E126" i="16"/>
  <c r="E145" i="16" l="1"/>
  <c r="E146" i="16" s="1"/>
  <c r="C145" i="16"/>
  <c r="C146" i="16" s="1"/>
  <c r="D147" i="16" s="1"/>
  <c r="D148" i="16" s="1"/>
  <c r="D70" i="16" l="1"/>
  <c r="D90" i="16" s="1"/>
  <c r="D149" i="16" s="1"/>
  <c r="D151" i="16" s="1"/>
  <c r="C148" i="16"/>
  <c r="E147" i="16"/>
  <c r="E148" i="16" s="1"/>
  <c r="D153" i="16"/>
  <c r="D152" i="16" l="1"/>
  <c r="D154" i="16" s="1"/>
  <c r="E153" i="16"/>
  <c r="C153" i="16"/>
  <c r="C70" i="16"/>
  <c r="C90" i="16" s="1"/>
  <c r="C149" i="16" s="1"/>
  <c r="C152" i="16" s="1"/>
  <c r="E70" i="16"/>
  <c r="E90" i="16" s="1"/>
  <c r="E149" i="16" s="1"/>
  <c r="E152" i="16" s="1"/>
  <c r="D155" i="16" l="1"/>
  <c r="C151" i="16"/>
  <c r="C154" i="16" s="1"/>
  <c r="E151" i="16"/>
  <c r="E154" i="16" s="1"/>
  <c r="D136" i="16" l="1"/>
  <c r="D33" i="4"/>
  <c r="D34" i="4" s="1"/>
  <c r="C155" i="16"/>
  <c r="E155" i="16"/>
  <c r="D54" i="4" l="1"/>
  <c r="C39" i="9"/>
  <c r="D145" i="19" s="1"/>
  <c r="D137" i="16"/>
  <c r="D140" i="16" s="1"/>
  <c r="O77" i="9"/>
  <c r="C136" i="16"/>
  <c r="C137" i="16" s="1"/>
  <c r="C140" i="16" s="1"/>
  <c r="E136" i="16"/>
  <c r="E137" i="16" s="1"/>
  <c r="E140" i="16" s="1"/>
  <c r="D58" i="4" l="1"/>
  <c r="D55" i="4"/>
  <c r="D39" i="9"/>
  <c r="E145" i="19" s="1"/>
  <c r="O34" i="9"/>
  <c r="O37" i="9"/>
  <c r="O38" i="9" s="1"/>
  <c r="O80" i="9" s="1"/>
  <c r="O122" i="9" s="1"/>
  <c r="O119" i="9"/>
  <c r="C159" i="16" l="1"/>
  <c r="C161" i="16" s="1"/>
  <c r="C35" i="11"/>
  <c r="C36" i="11" s="1"/>
  <c r="C38" i="11" s="1"/>
  <c r="C40" i="11" s="1"/>
  <c r="E39" i="9"/>
  <c r="F145" i="19" s="1"/>
  <c r="F39" i="9" l="1"/>
  <c r="G39" i="9" s="1"/>
  <c r="G145" i="19" l="1"/>
  <c r="H39" i="9"/>
  <c r="H145" i="19"/>
  <c r="I39" i="9" l="1"/>
  <c r="I145" i="19"/>
  <c r="J39" i="9" l="1"/>
  <c r="J145" i="19"/>
  <c r="K39" i="9" l="1"/>
  <c r="K145" i="19"/>
  <c r="L39" i="9" l="1"/>
  <c r="L145" i="19"/>
  <c r="M39" i="9" l="1"/>
  <c r="M145" i="19"/>
  <c r="N39" i="9" l="1"/>
  <c r="C81" i="9" s="1"/>
  <c r="D81" i="9" s="1"/>
  <c r="E81" i="9" s="1"/>
  <c r="F81" i="9" s="1"/>
  <c r="G81" i="9" s="1"/>
  <c r="H81" i="9" s="1"/>
  <c r="I81" i="9" s="1"/>
  <c r="J81" i="9" s="1"/>
  <c r="K81" i="9" s="1"/>
  <c r="L81" i="9" s="1"/>
  <c r="M81" i="9" s="1"/>
  <c r="N81" i="9" s="1"/>
  <c r="C123" i="9" s="1"/>
  <c r="D123" i="9" s="1"/>
  <c r="E123" i="9" s="1"/>
  <c r="F123" i="9" s="1"/>
  <c r="G123" i="9" s="1"/>
  <c r="H123" i="9" s="1"/>
  <c r="I123" i="9" s="1"/>
  <c r="J123" i="9" s="1"/>
  <c r="K123" i="9" s="1"/>
  <c r="L123" i="9" s="1"/>
  <c r="M123" i="9" s="1"/>
  <c r="N123" i="9" s="1"/>
  <c r="N145" i="19"/>
  <c r="O145" i="19" l="1"/>
  <c r="P145" i="19" l="1"/>
  <c r="Q145" i="19" l="1"/>
  <c r="R145" i="19" l="1"/>
  <c r="S145" i="19" l="1"/>
  <c r="T145" i="19" l="1"/>
  <c r="U145" i="19" l="1"/>
  <c r="V145" i="19" l="1"/>
  <c r="W145" i="19" l="1"/>
  <c r="X145" i="19" l="1"/>
  <c r="Y145" i="19" l="1"/>
  <c r="Z145" i="19" l="1"/>
  <c r="AA145" i="19" l="1"/>
  <c r="AB145" i="19" l="1"/>
  <c r="AC145" i="19" l="1"/>
  <c r="AD145" i="19" l="1"/>
  <c r="AE145" i="19" l="1"/>
  <c r="AF145" i="19" l="1"/>
  <c r="AG145" i="19" l="1"/>
  <c r="AH145" i="19" l="1"/>
  <c r="AI145" i="19" l="1"/>
  <c r="AJ145" i="19" l="1"/>
  <c r="AK145" i="19" l="1"/>
  <c r="AM145" i="19" l="1"/>
  <c r="AL145" i="19"/>
  <c r="C1" i="6" l="1"/>
  <c r="B2" i="9"/>
  <c r="B45" i="9" s="1"/>
  <c r="B87" i="9" s="1"/>
  <c r="B3" i="11" l="1"/>
</calcChain>
</file>

<file path=xl/sharedStrings.xml><?xml version="1.0" encoding="utf-8"?>
<sst xmlns="http://schemas.openxmlformats.org/spreadsheetml/2006/main" count="2501" uniqueCount="1744">
  <si>
    <t xml:space="preserve">Hinweise zum Ausfüllen der Formulare: </t>
  </si>
  <si>
    <t>Hinweise:</t>
  </si>
  <si>
    <t>Alle Werte mit Mehrwertsteuer!</t>
  </si>
  <si>
    <t>1. INVESTITIONEN (inkl. MwSt.)</t>
  </si>
  <si>
    <t>EURO</t>
  </si>
  <si>
    <t>Grundstücke</t>
  </si>
  <si>
    <t>Grundstücke werden nicht abgeschrieben</t>
  </si>
  <si>
    <t>Bauten und Gebäude (Planung und Durchführung)</t>
  </si>
  <si>
    <t>nur eigene Kosten; werden abgeschrieben</t>
  </si>
  <si>
    <t>Renovierungskosten / Umbaukosten / Nebenkosten</t>
  </si>
  <si>
    <t>nur bei Kauf, d. h. ohne Leasing; wird abgeschrieben</t>
  </si>
  <si>
    <t>Fahrzeuge</t>
  </si>
  <si>
    <t xml:space="preserve">(Erste) Warenausstattung                </t>
  </si>
  <si>
    <t>Erstausstattung Warenlager; KEINE Abschreibung</t>
  </si>
  <si>
    <t>wird ggf. abgeschrieben</t>
  </si>
  <si>
    <t>Kaufpreis / Übernahmepreis: Anteil Unternehmungswert/Goodwill</t>
  </si>
  <si>
    <t>Summe</t>
  </si>
  <si>
    <t>ggf. inkl. Mwst.; evtl. in Anlaufkosten abgeschrieben</t>
  </si>
  <si>
    <t>Mietkaution</t>
  </si>
  <si>
    <t>KEINE Mwst.; wird NICHT abgeschrieben</t>
  </si>
  <si>
    <t>Maklercourtage</t>
  </si>
  <si>
    <t>Patent-, Lizenz-, Franchisegebühr, sonst. Eintrittskosten</t>
  </si>
  <si>
    <t xml:space="preserve">   Sonstiges (Erklärung, WAS?)</t>
  </si>
  <si>
    <t>3. BETRIEBSMITTEL</t>
  </si>
  <si>
    <t>z. B. Mieten VOR Eröffnung; in Anlaufkosten abgeschrieben</t>
  </si>
  <si>
    <t>Vorfinanzierung von Aufträgen / Forderungen (Zahlungsziel?)</t>
  </si>
  <si>
    <t>ggf. inkl. Mwst.; wird NICHT abgeschrieben</t>
  </si>
  <si>
    <t>werden NICHT abgeschrieben</t>
  </si>
  <si>
    <t>MUSS &lt;/= FINANZIERUNGSPLAN SEIN</t>
  </si>
  <si>
    <t>1. EIGENMITTEL</t>
  </si>
  <si>
    <t>EUR</t>
  </si>
  <si>
    <t>Barvermögen / Ersparnisse</t>
  </si>
  <si>
    <t>Nur eigene Mittel</t>
  </si>
  <si>
    <t>Nur nach Rücksprache Steuerberater</t>
  </si>
  <si>
    <t>Erklärung eintragen</t>
  </si>
  <si>
    <t>2. FREMDMITTEL</t>
  </si>
  <si>
    <t>Nur wenn Investitionsbeihilfe</t>
  </si>
  <si>
    <t>Kreditsumme (wird verzinst und getilgt)</t>
  </si>
  <si>
    <t>!!! ZAHLEN JE MONAT !!!</t>
  </si>
  <si>
    <t>Jahr 2</t>
  </si>
  <si>
    <t>Jahr 3</t>
  </si>
  <si>
    <t>Miete incl. Nebenkosten</t>
  </si>
  <si>
    <t>Heizkosten/Strom</t>
  </si>
  <si>
    <t>Kosten der Kinderbetreuung</t>
  </si>
  <si>
    <t>ggf. weitere Versicherungen (ohne Firma)</t>
  </si>
  <si>
    <t>Unterhaltszahlung an Kinder, Eltern bzw. geschiedene Ehepartner</t>
  </si>
  <si>
    <t>ggf. auch Unterstützungszahlungen Ausland</t>
  </si>
  <si>
    <t>Rücklagen für Neu-/Wiederbeschaffungen</t>
  </si>
  <si>
    <t>für (Ersatz-)Anschaffungen (z. B. Fahrzeug, etc.)</t>
  </si>
  <si>
    <t>Wenn ja, wie lange (noch)?</t>
  </si>
  <si>
    <t>Rentenversicherungsbeiträge</t>
  </si>
  <si>
    <t>Arbeitslosenversicherungsbeiträge (Anspruch auf ALG I; min. 5 Jahre)</t>
  </si>
  <si>
    <t>Max /2021</t>
  </si>
  <si>
    <t>Lebensversicherungen, Betriebsrenten, "Riester" und ähnliche</t>
  </si>
  <si>
    <t>evtl. statt Rentenbeiträgen</t>
  </si>
  <si>
    <t>Summe monatliche Ausgaben</t>
  </si>
  <si>
    <t>*) Die Werte für Steuern sind aus den amtlichen Tabellen entnommen und nur nachrichtlich zu nutzen, für eine aussagefähige Darstellung der Liquiditäts- und Ertragsrechnung aber notwendig. Eine endgültige Steuerberechnung kann nur durch Steuerberater erfolgen.</t>
  </si>
  <si>
    <t>Jahr 1</t>
  </si>
  <si>
    <t>Nettoeinkommen Lebenspartner/-in</t>
  </si>
  <si>
    <t xml:space="preserve">2021:   </t>
  </si>
  <si>
    <t>Pers.1:</t>
  </si>
  <si>
    <t>Elterngeld/Erziehungsgeld u. ä.</t>
  </si>
  <si>
    <t>Pers. 2:</t>
  </si>
  <si>
    <t>Erhalt von Unterhaltszahlungen (eigene bzw. für Kinder)</t>
  </si>
  <si>
    <t xml:space="preserve">1. u. 2. Kind je </t>
  </si>
  <si>
    <t>ab Pers. 3:</t>
  </si>
  <si>
    <t>Einkommen/Zahlungen sonstiger Haushaltsmitglieder (Eltern/Kinder etc.)</t>
  </si>
  <si>
    <t xml:space="preserve">3. Kind </t>
  </si>
  <si>
    <t>Kind 0-5:</t>
  </si>
  <si>
    <t>Einkommen aus Renten-/Pensionszahlungen</t>
  </si>
  <si>
    <t xml:space="preserve">ab 4. Kind je </t>
  </si>
  <si>
    <t>Kind 6-14:</t>
  </si>
  <si>
    <t>Einkommen aus Nebentätigkeiten</t>
  </si>
  <si>
    <t>Kind 15-17:</t>
  </si>
  <si>
    <t>Einkommen aus Vermietung und Verpachtung</t>
  </si>
  <si>
    <t>Einkommen aus Kapitalerträgen</t>
  </si>
  <si>
    <t>Summe monatlicher sonstiger Einnahmen</t>
  </si>
  <si>
    <t>Monatlich notwendige Privatentnahme</t>
  </si>
  <si>
    <t>Ergebnis lt. Rentabilitätsrechnung bzw. Jahreseinkommen Geschäftsführer</t>
  </si>
  <si>
    <t>./. Pauschaler Abzug Sozialversicherungen, Unterhaltszahlungen, etc.</t>
  </si>
  <si>
    <t>Zu versteuerndes Einkommen vor evtl. Verlustvortrag</t>
  </si>
  <si>
    <t>./. Evtl. Verlustvortrag aus Vorjahr</t>
  </si>
  <si>
    <t>Effektiv zu versteuerndes Einkommen</t>
  </si>
  <si>
    <t>https://www.bmf-steuerrechner.de</t>
  </si>
  <si>
    <t>Effektive Einkommenssteuerbelastung  *)</t>
  </si>
  <si>
    <t>SUMME STEUERLAST  *)</t>
  </si>
  <si>
    <t>Monat</t>
  </si>
  <si>
    <t>SUMME</t>
  </si>
  <si>
    <t>Kreditberechnung:</t>
  </si>
  <si>
    <t>€ Kreditsumme lt. Formular "Finanzierungsplan"</t>
  </si>
  <si>
    <t>Zinssatz</t>
  </si>
  <si>
    <t>Monate</t>
  </si>
  <si>
    <t xml:space="preserve"> - Kreditbetrag:</t>
  </si>
  <si>
    <t xml:space="preserve"> - Kreditzinsen</t>
  </si>
  <si>
    <t xml:space="preserve"> - Kredittilgung</t>
  </si>
  <si>
    <t xml:space="preserve"> - Annuität</t>
  </si>
  <si>
    <t>Diese Daten dienen nur der automatischen Monatsermittlung</t>
  </si>
  <si>
    <t>Sie werden automatisch in die Liquiditätsplanung übernommen</t>
  </si>
  <si>
    <t>Personalkosten inkl. Sozialkosten und Zuschläge im Monat:</t>
  </si>
  <si>
    <t>1. Monat</t>
  </si>
  <si>
    <t>2. Monat</t>
  </si>
  <si>
    <t>3. Monat</t>
  </si>
  <si>
    <t>4. Monat</t>
  </si>
  <si>
    <t>5. Monat</t>
  </si>
  <si>
    <t>6. Monat</t>
  </si>
  <si>
    <t>7. Monat</t>
  </si>
  <si>
    <t>8. Monat</t>
  </si>
  <si>
    <t>9. Monat</t>
  </si>
  <si>
    <t>10. Monat</t>
  </si>
  <si>
    <t>11. Monat</t>
  </si>
  <si>
    <t>12. Monat</t>
  </si>
  <si>
    <t>Zahlungen Jobcenter (inkl. Kranken-/Pflegeversicherung)</t>
  </si>
  <si>
    <t xml:space="preserve">	=	Summe verfügbarer Mittel  (Liquiditätszugang)</t>
  </si>
  <si>
    <t xml:space="preserve"> - Material-/Wareneinkauf/Dienstleistungen über Lieferanten                 </t>
  </si>
  <si>
    <t xml:space="preserve"> - Löhne/Gehälter (inkl. Sozialabgaben) für Personal</t>
  </si>
  <si>
    <t xml:space="preserve"> - Marketing, Werbung, Bewirtungen, Vertriebskosten</t>
  </si>
  <si>
    <t xml:space="preserve"> - Mieten, inkl. aller Nebenkosten</t>
  </si>
  <si>
    <t xml:space="preserve"> - Investitionen, Bau, Einrichtg.,Lageraufbau, Mietkaution, Gründ.kosten</t>
  </si>
  <si>
    <t xml:space="preserve"> - Reparaturen/Instandhaltung</t>
  </si>
  <si>
    <t xml:space="preserve"> - Reisekosten/Schulung/Fortbildung</t>
  </si>
  <si>
    <t xml:space="preserve"> - Leasingkosten (inkl. ggf. Fahrzeuge)</t>
  </si>
  <si>
    <t xml:space="preserve"> - Kosten e-commerce (Gebühren, Verpackungen, Porti, etc.)</t>
  </si>
  <si>
    <t xml:space="preserve"> - Franchisekosten, -gebühren u. ä.</t>
  </si>
  <si>
    <t xml:space="preserve"> - Sonstige Ausgaben (Bitte erläutern):</t>
  </si>
  <si>
    <t xml:space="preserve"> - Privatentnahmen</t>
  </si>
  <si>
    <t>Gewerbesteuer lt. Rentabilitätsplan, Zahlung quartalsweise</t>
  </si>
  <si>
    <t xml:space="preserve">	=	Summe Ausgaben  (Liquiditätsabgang)</t>
  </si>
  <si>
    <t xml:space="preserve">	Ergebnis Liquidität (kumuliert)</t>
  </si>
  <si>
    <t>13. Monat</t>
  </si>
  <si>
    <t>14. Monat</t>
  </si>
  <si>
    <t>15. Monat</t>
  </si>
  <si>
    <t>16. Monat</t>
  </si>
  <si>
    <t>17. Monat</t>
  </si>
  <si>
    <t>18. Monat</t>
  </si>
  <si>
    <t>19. Monat</t>
  </si>
  <si>
    <t>20. Monat</t>
  </si>
  <si>
    <t>21. Monat</t>
  </si>
  <si>
    <t>22. Monat</t>
  </si>
  <si>
    <t>23. Monat</t>
  </si>
  <si>
    <t>24. Monat</t>
  </si>
  <si>
    <t>25. Monat</t>
  </si>
  <si>
    <t>26. Monat</t>
  </si>
  <si>
    <t>27. Monat</t>
  </si>
  <si>
    <t>28. Monat</t>
  </si>
  <si>
    <t>29. Monat</t>
  </si>
  <si>
    <t>30. Monat</t>
  </si>
  <si>
    <t>31. Monat</t>
  </si>
  <si>
    <t>32. Monat</t>
  </si>
  <si>
    <t>33. Monat</t>
  </si>
  <si>
    <t>34. Monat</t>
  </si>
  <si>
    <t>35. Monat</t>
  </si>
  <si>
    <t>36. Monat</t>
  </si>
  <si>
    <t>Bauten, Gebäude</t>
  </si>
  <si>
    <t>Bau-/Renovierungskosten</t>
  </si>
  <si>
    <t>Maschinelle Ausstattung</t>
  </si>
  <si>
    <t>Büroausstattung</t>
  </si>
  <si>
    <t>Übernahmepreis Anlagen etc.</t>
  </si>
  <si>
    <t>Übernahmepreis Untern.wert</t>
  </si>
  <si>
    <t>Anlaufkosten *)</t>
  </si>
  <si>
    <t>Anteil geringfügig</t>
  </si>
  <si>
    <t>Sonstiges</t>
  </si>
  <si>
    <t>S U M M E</t>
  </si>
  <si>
    <t>Umsätze/Erlöse/Provisionen</t>
  </si>
  <si>
    <t>Rohertrag / Rohgewinn</t>
  </si>
  <si>
    <t>./. Löhne/Gehälter (inkl. Sozialabgaben) für Personal</t>
  </si>
  <si>
    <t>./. Personalkosten Geschäftsführung (nur Kapitalges.)</t>
  </si>
  <si>
    <t>./. Marketing, Werbung, Bewirtung, Vertriebskosten</t>
  </si>
  <si>
    <t>./.Mieten, inkl. aller Nebenkosten</t>
  </si>
  <si>
    <t>./. Reparaturen, Instandhaltung</t>
  </si>
  <si>
    <t>./. Leasing Kfz und/oder Maschinen</t>
  </si>
  <si>
    <t>./. Kosten e-commerce (Gebühren, Verpackg., Porti)</t>
  </si>
  <si>
    <t>./. Franchisekosten, -gebühren u. ä.</t>
  </si>
  <si>
    <t>./. Bank/Beiträge/Buchführung/Beratungskosten</t>
  </si>
  <si>
    <t>./. Sonstige Ausgaben</t>
  </si>
  <si>
    <t xml:space="preserve">./. Abschreibungen </t>
  </si>
  <si>
    <t xml:space="preserve"> = Gewinn / Verlust  (nach Steuern)</t>
  </si>
  <si>
    <t>http://www.zinsen-berechnen.de/gewerbesteuer-rechner.php</t>
  </si>
  <si>
    <t>Hebesatz:</t>
  </si>
  <si>
    <t>Max. 380%</t>
  </si>
  <si>
    <t>EKSt-Anteil</t>
  </si>
  <si>
    <t xml:space="preserve"> = max. auf EK-Steuer anrechenbarer Anteil der</t>
  </si>
  <si>
    <t xml:space="preserve">   [Gewerbesteuer; nicht bei jur. Gesellschaften</t>
  </si>
  <si>
    <t>ACHTUNG: RECHNET SICH VOLL AUTOMATISCH</t>
  </si>
  <si>
    <t>Kaufpreis / Übernahmepreis: Anteil Anlagevermögen</t>
  </si>
  <si>
    <t>Kaufpreis / Übernahmepreis: Anteil Warenbestände</t>
  </si>
  <si>
    <t>lt. Mietvertrag (evtl. Staffelmiete?)</t>
  </si>
  <si>
    <t>ca. 300-400.- pro Erw., 200-300.- pro Kind</t>
  </si>
  <si>
    <t>KITA, Kindergarten, Tagesmutter, Schulbetr./-essen. etc.</t>
  </si>
  <si>
    <t>NRW-Mikrodarlehen</t>
  </si>
  <si>
    <t>Laufzeit max.</t>
  </si>
  <si>
    <t>Jahre;</t>
  </si>
  <si>
    <t>Maximalbetrag:</t>
  </si>
  <si>
    <t>Monate tilgungsfrei,      Zinssatz:</t>
  </si>
  <si>
    <t>Laufzeit a)</t>
  </si>
  <si>
    <t>Laufzeit b)</t>
  </si>
  <si>
    <t>./. Bareinkäufe (Büromat., Verpackung, Porti, etc.)</t>
  </si>
  <si>
    <t>Beitragsbemessungsgrenzen:</t>
  </si>
  <si>
    <t>Grenze</t>
  </si>
  <si>
    <t>Max.</t>
  </si>
  <si>
    <t>RV+AV: bis</t>
  </si>
  <si>
    <t>KV+PV: bis</t>
  </si>
  <si>
    <t>BerGen: bis</t>
  </si>
  <si>
    <t>Jobcenter-Darlehen</t>
  </si>
  <si>
    <t xml:space="preserve"> - Bankkonto/(Innungs-)Beiträge/Buchhaltungs-/Beratungskosten</t>
  </si>
  <si>
    <r>
      <t xml:space="preserve">Monate Vertragslaufzeit,        </t>
    </r>
    <r>
      <rPr>
        <b/>
        <i/>
        <sz val="12"/>
        <color indexed="10"/>
        <rFont val="Arial"/>
        <family val="2"/>
        <charset val="1"/>
      </rPr>
      <t>eintragen</t>
    </r>
    <r>
      <rPr>
        <i/>
        <sz val="12"/>
        <color indexed="8"/>
        <rFont val="Arial"/>
        <family val="2"/>
        <charset val="1"/>
      </rPr>
      <t xml:space="preserve">           dav. tilgungsfrei:</t>
    </r>
  </si>
  <si>
    <t>Bei allen Kreditgebern ist jederzeit Rückzahlung möglich, bei der KfW-Bank allerdings nur gegen Gebühr, Soll-Raten bei JC: Zwischen 70.- € und 100.- € monatlich</t>
  </si>
  <si>
    <t>Kreditbeginn nach Start Geschäftstätigkeit</t>
  </si>
  <si>
    <t>Startmonat der Geschäftstätigkeit in Jahr 1 (ggf. Rumpfjahr)</t>
  </si>
  <si>
    <t>Ort</t>
  </si>
  <si>
    <t>Jahr</t>
  </si>
  <si>
    <t>Land</t>
  </si>
  <si>
    <t>Amtlicher Regional-schlüssel</t>
  </si>
  <si>
    <t>Amtlicher
Gemeinde-schlüssel</t>
  </si>
  <si>
    <t>Gemeinde</t>
  </si>
  <si>
    <t>Bevölkerung
am 
30.06.2019</t>
  </si>
  <si>
    <t xml:space="preserve">Hebesatz </t>
  </si>
  <si>
    <t>Grundsteuer A</t>
  </si>
  <si>
    <t>Grundsteuer B</t>
  </si>
  <si>
    <t>Gewerbesteuer</t>
  </si>
  <si>
    <t>Nordrhein-Westfalen insgesamt</t>
  </si>
  <si>
    <t xml:space="preserve">05 </t>
  </si>
  <si>
    <t xml:space="preserve">051110000000 </t>
  </si>
  <si>
    <t xml:space="preserve">05111000 </t>
  </si>
  <si>
    <t xml:space="preserve">Düsseldorf </t>
  </si>
  <si>
    <t xml:space="preserve">051120000000 </t>
  </si>
  <si>
    <t xml:space="preserve">05112000 </t>
  </si>
  <si>
    <t xml:space="preserve">Duisburg </t>
  </si>
  <si>
    <t xml:space="preserve">051130000000 </t>
  </si>
  <si>
    <t xml:space="preserve">05113000 </t>
  </si>
  <si>
    <t xml:space="preserve">Essen </t>
  </si>
  <si>
    <t xml:space="preserve">051140000000 </t>
  </si>
  <si>
    <t xml:space="preserve">05114000 </t>
  </si>
  <si>
    <t xml:space="preserve">Krefeld </t>
  </si>
  <si>
    <t xml:space="preserve">051160000000 </t>
  </si>
  <si>
    <t xml:space="preserve">05116000 </t>
  </si>
  <si>
    <t xml:space="preserve">Mönchengladbach </t>
  </si>
  <si>
    <t xml:space="preserve">051170000000 </t>
  </si>
  <si>
    <t xml:space="preserve">05117000 </t>
  </si>
  <si>
    <t xml:space="preserve">Mülheim an der Ruhr </t>
  </si>
  <si>
    <t xml:space="preserve">051190000000 </t>
  </si>
  <si>
    <t xml:space="preserve">05119000 </t>
  </si>
  <si>
    <t xml:space="preserve">Oberhausen </t>
  </si>
  <si>
    <t xml:space="preserve">051200000000 </t>
  </si>
  <si>
    <t xml:space="preserve">05120000 </t>
  </si>
  <si>
    <t xml:space="preserve">Remscheid </t>
  </si>
  <si>
    <t xml:space="preserve">051220000000 </t>
  </si>
  <si>
    <t xml:space="preserve">05122000 </t>
  </si>
  <si>
    <t xml:space="preserve">Solingen </t>
  </si>
  <si>
    <t xml:space="preserve">051240000000 </t>
  </si>
  <si>
    <t xml:space="preserve">05124000 </t>
  </si>
  <si>
    <t xml:space="preserve">Wuppertal </t>
  </si>
  <si>
    <t xml:space="preserve">051540004004 </t>
  </si>
  <si>
    <t xml:space="preserve">05154004 </t>
  </si>
  <si>
    <t xml:space="preserve">Bedburg-Hau </t>
  </si>
  <si>
    <t xml:space="preserve">051540008008 </t>
  </si>
  <si>
    <t xml:space="preserve">05154008 </t>
  </si>
  <si>
    <t xml:space="preserve">Emmerich am Rhein </t>
  </si>
  <si>
    <t xml:space="preserve">051540012012 </t>
  </si>
  <si>
    <t xml:space="preserve">05154012 </t>
  </si>
  <si>
    <t xml:space="preserve">Geldern </t>
  </si>
  <si>
    <t xml:space="preserve">051540016016 </t>
  </si>
  <si>
    <t xml:space="preserve">05154016 </t>
  </si>
  <si>
    <t xml:space="preserve">Goch </t>
  </si>
  <si>
    <t xml:space="preserve">051540020020 </t>
  </si>
  <si>
    <t xml:space="preserve">05154020 </t>
  </si>
  <si>
    <t xml:space="preserve">Issum </t>
  </si>
  <si>
    <t xml:space="preserve">051540024024 </t>
  </si>
  <si>
    <t xml:space="preserve">05154024 </t>
  </si>
  <si>
    <t xml:space="preserve">Kalkar </t>
  </si>
  <si>
    <t xml:space="preserve">051540028028 </t>
  </si>
  <si>
    <t xml:space="preserve">05154028 </t>
  </si>
  <si>
    <t xml:space="preserve">Kerken </t>
  </si>
  <si>
    <t xml:space="preserve">051540032032 </t>
  </si>
  <si>
    <t xml:space="preserve">05154032 </t>
  </si>
  <si>
    <t xml:space="preserve">Kevelaer </t>
  </si>
  <si>
    <t xml:space="preserve">051540036036 </t>
  </si>
  <si>
    <t xml:space="preserve">05154036 </t>
  </si>
  <si>
    <t xml:space="preserve">Kleve </t>
  </si>
  <si>
    <t xml:space="preserve">051540040040 </t>
  </si>
  <si>
    <t xml:space="preserve">05154040 </t>
  </si>
  <si>
    <t xml:space="preserve">Kranenburg </t>
  </si>
  <si>
    <t xml:space="preserve">051540044044 </t>
  </si>
  <si>
    <t xml:space="preserve">05154044 </t>
  </si>
  <si>
    <t xml:space="preserve">Rees </t>
  </si>
  <si>
    <t xml:space="preserve">051540048048 </t>
  </si>
  <si>
    <t xml:space="preserve">05154048 </t>
  </si>
  <si>
    <t xml:space="preserve">Rheurdt </t>
  </si>
  <si>
    <t xml:space="preserve">051540052052 </t>
  </si>
  <si>
    <t xml:space="preserve">05154052 </t>
  </si>
  <si>
    <t xml:space="preserve">Straelen </t>
  </si>
  <si>
    <t xml:space="preserve">051540056056 </t>
  </si>
  <si>
    <t xml:space="preserve">05154056 </t>
  </si>
  <si>
    <t xml:space="preserve">Uedem </t>
  </si>
  <si>
    <t xml:space="preserve">051540060060 </t>
  </si>
  <si>
    <t xml:space="preserve">05154060 </t>
  </si>
  <si>
    <t xml:space="preserve">Wachtendonk </t>
  </si>
  <si>
    <t xml:space="preserve">051540064064 </t>
  </si>
  <si>
    <t xml:space="preserve">05154064 </t>
  </si>
  <si>
    <t xml:space="preserve">Weeze </t>
  </si>
  <si>
    <t xml:space="preserve">051580004004 </t>
  </si>
  <si>
    <t xml:space="preserve">05158004 </t>
  </si>
  <si>
    <t xml:space="preserve">Erkrath </t>
  </si>
  <si>
    <t xml:space="preserve">051580008008 </t>
  </si>
  <si>
    <t xml:space="preserve">05158008 </t>
  </si>
  <si>
    <t xml:space="preserve">Haan </t>
  </si>
  <si>
    <t xml:space="preserve">051580012012 </t>
  </si>
  <si>
    <t xml:space="preserve">05158012 </t>
  </si>
  <si>
    <t xml:space="preserve">Heiligenhaus </t>
  </si>
  <si>
    <t xml:space="preserve">051580016016 </t>
  </si>
  <si>
    <t xml:space="preserve">05158016 </t>
  </si>
  <si>
    <t xml:space="preserve">Hilden </t>
  </si>
  <si>
    <t xml:space="preserve">051580020020 </t>
  </si>
  <si>
    <t xml:space="preserve">05158020 </t>
  </si>
  <si>
    <t xml:space="preserve">Langenfeld (Rhld.) </t>
  </si>
  <si>
    <t xml:space="preserve">051580024024 </t>
  </si>
  <si>
    <t xml:space="preserve">05158024 </t>
  </si>
  <si>
    <t xml:space="preserve">Mettmann </t>
  </si>
  <si>
    <t xml:space="preserve">051580026026 </t>
  </si>
  <si>
    <t xml:space="preserve">05158026 </t>
  </si>
  <si>
    <t xml:space="preserve">Monheim am Rhein </t>
  </si>
  <si>
    <t xml:space="preserve">051580028028 </t>
  </si>
  <si>
    <t xml:space="preserve">05158028 </t>
  </si>
  <si>
    <t xml:space="preserve">Ratingen </t>
  </si>
  <si>
    <t xml:space="preserve">051580032032 </t>
  </si>
  <si>
    <t xml:space="preserve">05158032 </t>
  </si>
  <si>
    <t xml:space="preserve">Velbert </t>
  </si>
  <si>
    <t xml:space="preserve">051580036036 </t>
  </si>
  <si>
    <t xml:space="preserve">05158036 </t>
  </si>
  <si>
    <t xml:space="preserve">Wülfrath </t>
  </si>
  <si>
    <t xml:space="preserve">051620004004 </t>
  </si>
  <si>
    <t xml:space="preserve">05162004 </t>
  </si>
  <si>
    <t xml:space="preserve">Dormagen </t>
  </si>
  <si>
    <t xml:space="preserve">051620008008 </t>
  </si>
  <si>
    <t xml:space="preserve">05162008 </t>
  </si>
  <si>
    <t xml:space="preserve">Grevenbroich </t>
  </si>
  <si>
    <t xml:space="preserve">051620012012 </t>
  </si>
  <si>
    <t xml:space="preserve">05162012 </t>
  </si>
  <si>
    <t xml:space="preserve">Jüchen </t>
  </si>
  <si>
    <t xml:space="preserve">051620016016 </t>
  </si>
  <si>
    <t xml:space="preserve">05162016 </t>
  </si>
  <si>
    <t xml:space="preserve">Kaarst </t>
  </si>
  <si>
    <t xml:space="preserve">051620020020 </t>
  </si>
  <si>
    <t xml:space="preserve">05162020 </t>
  </si>
  <si>
    <t xml:space="preserve">Korschenbroich </t>
  </si>
  <si>
    <t xml:space="preserve">051620022022 </t>
  </si>
  <si>
    <t xml:space="preserve">05162022 </t>
  </si>
  <si>
    <t xml:space="preserve">Meerbusch </t>
  </si>
  <si>
    <t xml:space="preserve">051620024024 </t>
  </si>
  <si>
    <t xml:space="preserve">05162024 </t>
  </si>
  <si>
    <t xml:space="preserve">Neuss </t>
  </si>
  <si>
    <t xml:space="preserve">051620028028 </t>
  </si>
  <si>
    <t xml:space="preserve">05162028 </t>
  </si>
  <si>
    <t xml:space="preserve">Rommerskirchen </t>
  </si>
  <si>
    <t xml:space="preserve">051660004004 </t>
  </si>
  <si>
    <t xml:space="preserve">05166004 </t>
  </si>
  <si>
    <t xml:space="preserve">Brüggen </t>
  </si>
  <si>
    <t xml:space="preserve">051660008008 </t>
  </si>
  <si>
    <t xml:space="preserve">05166008 </t>
  </si>
  <si>
    <t xml:space="preserve">Grefrath </t>
  </si>
  <si>
    <t xml:space="preserve">051660012012 </t>
  </si>
  <si>
    <t xml:space="preserve">05166012 </t>
  </si>
  <si>
    <t xml:space="preserve">Kempen </t>
  </si>
  <si>
    <t xml:space="preserve">051660016016 </t>
  </si>
  <si>
    <t xml:space="preserve">05166016 </t>
  </si>
  <si>
    <t xml:space="preserve">Nettetal </t>
  </si>
  <si>
    <t xml:space="preserve">051660020020 </t>
  </si>
  <si>
    <t xml:space="preserve">05166020 </t>
  </si>
  <si>
    <t xml:space="preserve">Niederkrüchten </t>
  </si>
  <si>
    <t xml:space="preserve">051660024024 </t>
  </si>
  <si>
    <t xml:space="preserve">05166024 </t>
  </si>
  <si>
    <t xml:space="preserve">Schwalmtal </t>
  </si>
  <si>
    <t xml:space="preserve">051660028028 </t>
  </si>
  <si>
    <t xml:space="preserve">05166028 </t>
  </si>
  <si>
    <t xml:space="preserve">Tönisvorst </t>
  </si>
  <si>
    <t xml:space="preserve">051660032032 </t>
  </si>
  <si>
    <t xml:space="preserve">05166032 </t>
  </si>
  <si>
    <t xml:space="preserve">Viersen </t>
  </si>
  <si>
    <t xml:space="preserve">051660036036 </t>
  </si>
  <si>
    <t xml:space="preserve">05166036 </t>
  </si>
  <si>
    <t xml:space="preserve">Willich </t>
  </si>
  <si>
    <t xml:space="preserve">051700004004 </t>
  </si>
  <si>
    <t xml:space="preserve">05170004 </t>
  </si>
  <si>
    <t xml:space="preserve">Alpen </t>
  </si>
  <si>
    <t xml:space="preserve">051700008008 </t>
  </si>
  <si>
    <t xml:space="preserve">05170008 </t>
  </si>
  <si>
    <t xml:space="preserve">Dinslaken </t>
  </si>
  <si>
    <t xml:space="preserve">051700012012 </t>
  </si>
  <si>
    <t xml:space="preserve">05170012 </t>
  </si>
  <si>
    <t xml:space="preserve">Hamminkeln </t>
  </si>
  <si>
    <t xml:space="preserve">051700016016 </t>
  </si>
  <si>
    <t xml:space="preserve">05170016 </t>
  </si>
  <si>
    <t xml:space="preserve">Hünxe </t>
  </si>
  <si>
    <t xml:space="preserve">051700020020 </t>
  </si>
  <si>
    <t xml:space="preserve">05170020 </t>
  </si>
  <si>
    <t xml:space="preserve">Kamp-Lintfort </t>
  </si>
  <si>
    <t xml:space="preserve">051700024024 </t>
  </si>
  <si>
    <t xml:space="preserve">05170024 </t>
  </si>
  <si>
    <t xml:space="preserve">Moers </t>
  </si>
  <si>
    <t xml:space="preserve">051700028028 </t>
  </si>
  <si>
    <t xml:space="preserve">05170028 </t>
  </si>
  <si>
    <t xml:space="preserve">Neukirchen-Vluyn </t>
  </si>
  <si>
    <t xml:space="preserve">051700032032 </t>
  </si>
  <si>
    <t xml:space="preserve">05170032 </t>
  </si>
  <si>
    <t xml:space="preserve">Rheinberg </t>
  </si>
  <si>
    <t xml:space="preserve">051700036036 </t>
  </si>
  <si>
    <t xml:space="preserve">05170036 </t>
  </si>
  <si>
    <t xml:space="preserve">Schermbeck </t>
  </si>
  <si>
    <t xml:space="preserve">051700040040 </t>
  </si>
  <si>
    <t xml:space="preserve">05170040 </t>
  </si>
  <si>
    <t xml:space="preserve">Sonsbeck </t>
  </si>
  <si>
    <t xml:space="preserve">051700044044 </t>
  </si>
  <si>
    <t xml:space="preserve">05170044 </t>
  </si>
  <si>
    <t xml:space="preserve">Voerde (Niederrhein) </t>
  </si>
  <si>
    <t xml:space="preserve">051700048048 </t>
  </si>
  <si>
    <t xml:space="preserve">05170048 </t>
  </si>
  <si>
    <t xml:space="preserve">Wesel </t>
  </si>
  <si>
    <t xml:space="preserve">051700052052 </t>
  </si>
  <si>
    <t xml:space="preserve">05170052 </t>
  </si>
  <si>
    <t xml:space="preserve">Xanten </t>
  </si>
  <si>
    <t xml:space="preserve">053140000000 </t>
  </si>
  <si>
    <t xml:space="preserve">05314000 </t>
  </si>
  <si>
    <t xml:space="preserve">Bonn </t>
  </si>
  <si>
    <t xml:space="preserve">053150000000 </t>
  </si>
  <si>
    <t xml:space="preserve">05315000 </t>
  </si>
  <si>
    <t xml:space="preserve">Köln </t>
  </si>
  <si>
    <t xml:space="preserve">053160000000 </t>
  </si>
  <si>
    <t xml:space="preserve">05316000 </t>
  </si>
  <si>
    <t xml:space="preserve">Leverkusen </t>
  </si>
  <si>
    <t xml:space="preserve">053340002002 </t>
  </si>
  <si>
    <t xml:space="preserve">05334002 </t>
  </si>
  <si>
    <t xml:space="preserve">Aachen </t>
  </si>
  <si>
    <t xml:space="preserve">053340004004 </t>
  </si>
  <si>
    <t xml:space="preserve">05334004 </t>
  </si>
  <si>
    <t xml:space="preserve">Alsdorf </t>
  </si>
  <si>
    <t xml:space="preserve">053340008008 </t>
  </si>
  <si>
    <t xml:space="preserve">05334008 </t>
  </si>
  <si>
    <t xml:space="preserve">Baesweiler </t>
  </si>
  <si>
    <t xml:space="preserve">053340012012 </t>
  </si>
  <si>
    <t xml:space="preserve">05334012 </t>
  </si>
  <si>
    <t xml:space="preserve">Eschweiler </t>
  </si>
  <si>
    <t xml:space="preserve">053340016016 </t>
  </si>
  <si>
    <t xml:space="preserve">05334016 </t>
  </si>
  <si>
    <t xml:space="preserve">Herzogenrath </t>
  </si>
  <si>
    <t xml:space="preserve">053340020020 </t>
  </si>
  <si>
    <t xml:space="preserve">05334020 </t>
  </si>
  <si>
    <t xml:space="preserve">Monschau </t>
  </si>
  <si>
    <t xml:space="preserve">053340024024 </t>
  </si>
  <si>
    <t xml:space="preserve">05334024 </t>
  </si>
  <si>
    <t xml:space="preserve">Roetgen </t>
  </si>
  <si>
    <t xml:space="preserve">053340028028 </t>
  </si>
  <si>
    <t xml:space="preserve">05334028 </t>
  </si>
  <si>
    <t xml:space="preserve">Simmerath </t>
  </si>
  <si>
    <t xml:space="preserve">053340032032 </t>
  </si>
  <si>
    <t xml:space="preserve">05334032 </t>
  </si>
  <si>
    <t xml:space="preserve">Stolberg (Rhld.) </t>
  </si>
  <si>
    <t xml:space="preserve">053340036036 </t>
  </si>
  <si>
    <t xml:space="preserve">05334036 </t>
  </si>
  <si>
    <t xml:space="preserve">Würselen </t>
  </si>
  <si>
    <t xml:space="preserve">053580004004 </t>
  </si>
  <si>
    <t xml:space="preserve">05358004 </t>
  </si>
  <si>
    <t xml:space="preserve">Aldenhoven </t>
  </si>
  <si>
    <t xml:space="preserve">053580008008 </t>
  </si>
  <si>
    <t xml:space="preserve">05358008 </t>
  </si>
  <si>
    <t xml:space="preserve">Düren </t>
  </si>
  <si>
    <t xml:space="preserve">053580012012 </t>
  </si>
  <si>
    <t xml:space="preserve">05358012 </t>
  </si>
  <si>
    <t xml:space="preserve">Heimbach </t>
  </si>
  <si>
    <t xml:space="preserve">053580016016 </t>
  </si>
  <si>
    <t xml:space="preserve">05358016 </t>
  </si>
  <si>
    <t xml:space="preserve">Hürtgenwald </t>
  </si>
  <si>
    <t xml:space="preserve">053580020020 </t>
  </si>
  <si>
    <t xml:space="preserve">05358020 </t>
  </si>
  <si>
    <t xml:space="preserve">Inden </t>
  </si>
  <si>
    <t xml:space="preserve">053580024024 </t>
  </si>
  <si>
    <t xml:space="preserve">05358024 </t>
  </si>
  <si>
    <t xml:space="preserve">Jülich </t>
  </si>
  <si>
    <t xml:space="preserve">053580028028 </t>
  </si>
  <si>
    <t xml:space="preserve">05358028 </t>
  </si>
  <si>
    <t xml:space="preserve">Kreuzau </t>
  </si>
  <si>
    <t xml:space="preserve">053580032032 </t>
  </si>
  <si>
    <t xml:space="preserve">05358032 </t>
  </si>
  <si>
    <t xml:space="preserve">Langerwehe </t>
  </si>
  <si>
    <t xml:space="preserve">053580036036 </t>
  </si>
  <si>
    <t xml:space="preserve">05358036 </t>
  </si>
  <si>
    <t xml:space="preserve">Linnich </t>
  </si>
  <si>
    <t xml:space="preserve">053580040040 </t>
  </si>
  <si>
    <t xml:space="preserve">05358040 </t>
  </si>
  <si>
    <t xml:space="preserve">Merzenich </t>
  </si>
  <si>
    <t xml:space="preserve">053580044044 </t>
  </si>
  <si>
    <t xml:space="preserve">05358044 </t>
  </si>
  <si>
    <t xml:space="preserve">Nideggen </t>
  </si>
  <si>
    <t xml:space="preserve">053580048048 </t>
  </si>
  <si>
    <t xml:space="preserve">05358048 </t>
  </si>
  <si>
    <t xml:space="preserve">Niederzier </t>
  </si>
  <si>
    <t xml:space="preserve">053580052052 </t>
  </si>
  <si>
    <t xml:space="preserve">05358052 </t>
  </si>
  <si>
    <t xml:space="preserve">Nörvenich </t>
  </si>
  <si>
    <t xml:space="preserve">053580056056 </t>
  </si>
  <si>
    <t xml:space="preserve">05358056 </t>
  </si>
  <si>
    <t xml:space="preserve">Titz </t>
  </si>
  <si>
    <t xml:space="preserve">053580060060 </t>
  </si>
  <si>
    <t xml:space="preserve">05358060 </t>
  </si>
  <si>
    <t xml:space="preserve">Vettweiß </t>
  </si>
  <si>
    <t xml:space="preserve">053620004004 </t>
  </si>
  <si>
    <t xml:space="preserve">05362004 </t>
  </si>
  <si>
    <t xml:space="preserve">Bedburg </t>
  </si>
  <si>
    <t xml:space="preserve">053620008008 </t>
  </si>
  <si>
    <t xml:space="preserve">05362008 </t>
  </si>
  <si>
    <t xml:space="preserve">Bergheim </t>
  </si>
  <si>
    <t xml:space="preserve">053620012012 </t>
  </si>
  <si>
    <t xml:space="preserve">05362012 </t>
  </si>
  <si>
    <t xml:space="preserve">Brühl </t>
  </si>
  <si>
    <t xml:space="preserve">053620016016 </t>
  </si>
  <si>
    <t xml:space="preserve">05362016 </t>
  </si>
  <si>
    <t xml:space="preserve">Elsdorf </t>
  </si>
  <si>
    <t xml:space="preserve">053620020020 </t>
  </si>
  <si>
    <t xml:space="preserve">05362020 </t>
  </si>
  <si>
    <t xml:space="preserve">Erftstadt </t>
  </si>
  <si>
    <t xml:space="preserve">053620024024 </t>
  </si>
  <si>
    <t xml:space="preserve">05362024 </t>
  </si>
  <si>
    <t xml:space="preserve">Frechen </t>
  </si>
  <si>
    <t xml:space="preserve">053620028028 </t>
  </si>
  <si>
    <t xml:space="preserve">05362028 </t>
  </si>
  <si>
    <t xml:space="preserve">Hürth </t>
  </si>
  <si>
    <t xml:space="preserve">053620032032 </t>
  </si>
  <si>
    <t xml:space="preserve">05362032 </t>
  </si>
  <si>
    <t xml:space="preserve">Kerpen </t>
  </si>
  <si>
    <t xml:space="preserve">053620036036 </t>
  </si>
  <si>
    <t xml:space="preserve">05362036 </t>
  </si>
  <si>
    <t xml:space="preserve">Pulheim </t>
  </si>
  <si>
    <t xml:space="preserve">053620040040 </t>
  </si>
  <si>
    <t xml:space="preserve">05362040 </t>
  </si>
  <si>
    <t xml:space="preserve">Wesseling </t>
  </si>
  <si>
    <t xml:space="preserve">053660004004 </t>
  </si>
  <si>
    <t xml:space="preserve">05366004 </t>
  </si>
  <si>
    <t xml:space="preserve">Bad Münstereifel </t>
  </si>
  <si>
    <t xml:space="preserve">053660008008 </t>
  </si>
  <si>
    <t xml:space="preserve">05366008 </t>
  </si>
  <si>
    <t xml:space="preserve">Blankenheim </t>
  </si>
  <si>
    <t xml:space="preserve">053660012012 </t>
  </si>
  <si>
    <t xml:space="preserve">05366012 </t>
  </si>
  <si>
    <t xml:space="preserve">Dahlem </t>
  </si>
  <si>
    <t xml:space="preserve">053660016016 </t>
  </si>
  <si>
    <t xml:space="preserve">05366016 </t>
  </si>
  <si>
    <t xml:space="preserve">Euskirchen </t>
  </si>
  <si>
    <t xml:space="preserve">053660020020 </t>
  </si>
  <si>
    <t xml:space="preserve">05366020 </t>
  </si>
  <si>
    <t xml:space="preserve">Hellenthal </t>
  </si>
  <si>
    <t xml:space="preserve">053660024024 </t>
  </si>
  <si>
    <t xml:space="preserve">05366024 </t>
  </si>
  <si>
    <t xml:space="preserve">Kall </t>
  </si>
  <si>
    <t xml:space="preserve">053660028028 </t>
  </si>
  <si>
    <t xml:space="preserve">05366028 </t>
  </si>
  <si>
    <t xml:space="preserve">Mechernich </t>
  </si>
  <si>
    <t xml:space="preserve">053660032032 </t>
  </si>
  <si>
    <t xml:space="preserve">05366032 </t>
  </si>
  <si>
    <t xml:space="preserve">Nettersheim </t>
  </si>
  <si>
    <t xml:space="preserve">053660036036 </t>
  </si>
  <si>
    <t xml:space="preserve">05366036 </t>
  </si>
  <si>
    <t xml:space="preserve">Schleiden </t>
  </si>
  <si>
    <t xml:space="preserve">053660040040 </t>
  </si>
  <si>
    <t xml:space="preserve">05366040 </t>
  </si>
  <si>
    <t xml:space="preserve">Weilerswist </t>
  </si>
  <si>
    <t xml:space="preserve">053660044044 </t>
  </si>
  <si>
    <t xml:space="preserve">05366044 </t>
  </si>
  <si>
    <t xml:space="preserve">Zülpich </t>
  </si>
  <si>
    <t xml:space="preserve">053700004004 </t>
  </si>
  <si>
    <t xml:space="preserve">05370004 </t>
  </si>
  <si>
    <t xml:space="preserve">Erkelenz </t>
  </si>
  <si>
    <t xml:space="preserve">053700008008 </t>
  </si>
  <si>
    <t xml:space="preserve">05370008 </t>
  </si>
  <si>
    <t xml:space="preserve">Gangelt </t>
  </si>
  <si>
    <t xml:space="preserve">053700012012 </t>
  </si>
  <si>
    <t xml:space="preserve">05370012 </t>
  </si>
  <si>
    <t xml:space="preserve">Geilenkirchen </t>
  </si>
  <si>
    <t xml:space="preserve">053700016016 </t>
  </si>
  <si>
    <t xml:space="preserve">05370016 </t>
  </si>
  <si>
    <t xml:space="preserve">Heinsberg </t>
  </si>
  <si>
    <t xml:space="preserve">053700020020 </t>
  </si>
  <si>
    <t xml:space="preserve">05370020 </t>
  </si>
  <si>
    <t xml:space="preserve">Hückelhoven </t>
  </si>
  <si>
    <t xml:space="preserve">053700024024 </t>
  </si>
  <si>
    <t xml:space="preserve">05370024 </t>
  </si>
  <si>
    <t xml:space="preserve">Selfkant </t>
  </si>
  <si>
    <t xml:space="preserve">053700028028 </t>
  </si>
  <si>
    <t xml:space="preserve">05370028 </t>
  </si>
  <si>
    <t xml:space="preserve">Übach-Palenberg </t>
  </si>
  <si>
    <t xml:space="preserve">053700032032 </t>
  </si>
  <si>
    <t xml:space="preserve">05370032 </t>
  </si>
  <si>
    <t xml:space="preserve">Waldfeucht </t>
  </si>
  <si>
    <t xml:space="preserve">053700036036 </t>
  </si>
  <si>
    <t xml:space="preserve">05370036 </t>
  </si>
  <si>
    <t xml:space="preserve">Wassenberg </t>
  </si>
  <si>
    <t xml:space="preserve">053700040040 </t>
  </si>
  <si>
    <t xml:space="preserve">05370040 </t>
  </si>
  <si>
    <t xml:space="preserve">Wegberg </t>
  </si>
  <si>
    <t xml:space="preserve">053740004004 </t>
  </si>
  <si>
    <t xml:space="preserve">05374004 </t>
  </si>
  <si>
    <t xml:space="preserve">Bergneustadt </t>
  </si>
  <si>
    <t xml:space="preserve">053740008008 </t>
  </si>
  <si>
    <t xml:space="preserve">05374008 </t>
  </si>
  <si>
    <t xml:space="preserve">Engelskirchen </t>
  </si>
  <si>
    <t xml:space="preserve">053740012012 </t>
  </si>
  <si>
    <t xml:space="preserve">05374012 </t>
  </si>
  <si>
    <t xml:space="preserve">Gummersbach </t>
  </si>
  <si>
    <t xml:space="preserve">053740016016 </t>
  </si>
  <si>
    <t xml:space="preserve">05374016 </t>
  </si>
  <si>
    <t xml:space="preserve">Hückeswagen </t>
  </si>
  <si>
    <t xml:space="preserve">053740020020 </t>
  </si>
  <si>
    <t xml:space="preserve">05374020 </t>
  </si>
  <si>
    <t xml:space="preserve">Lindlar </t>
  </si>
  <si>
    <t xml:space="preserve">053740024024 </t>
  </si>
  <si>
    <t xml:space="preserve">05374024 </t>
  </si>
  <si>
    <t xml:space="preserve">Marienheide </t>
  </si>
  <si>
    <t xml:space="preserve">053740028028 </t>
  </si>
  <si>
    <t xml:space="preserve">05374028 </t>
  </si>
  <si>
    <t xml:space="preserve">Morsbach </t>
  </si>
  <si>
    <t xml:space="preserve">053740032032 </t>
  </si>
  <si>
    <t xml:space="preserve">05374032 </t>
  </si>
  <si>
    <t xml:space="preserve">Nümbrecht </t>
  </si>
  <si>
    <t xml:space="preserve">053740036036 </t>
  </si>
  <si>
    <t xml:space="preserve">05374036 </t>
  </si>
  <si>
    <t xml:space="preserve">Radevormwald </t>
  </si>
  <si>
    <t xml:space="preserve">053740040040 </t>
  </si>
  <si>
    <t xml:space="preserve">05374040 </t>
  </si>
  <si>
    <t xml:space="preserve">Reichshof </t>
  </si>
  <si>
    <t xml:space="preserve">053740044044 </t>
  </si>
  <si>
    <t xml:space="preserve">05374044 </t>
  </si>
  <si>
    <t xml:space="preserve">Waldbröl </t>
  </si>
  <si>
    <t xml:space="preserve">053740048048 </t>
  </si>
  <si>
    <t xml:space="preserve">05374048 </t>
  </si>
  <si>
    <t xml:space="preserve">Wiehl </t>
  </si>
  <si>
    <t xml:space="preserve">053740052052 </t>
  </si>
  <si>
    <t xml:space="preserve">05374052 </t>
  </si>
  <si>
    <t xml:space="preserve">Wipperfürth </t>
  </si>
  <si>
    <t xml:space="preserve">053780004004 </t>
  </si>
  <si>
    <t xml:space="preserve">05378004 </t>
  </si>
  <si>
    <t xml:space="preserve">Bergisch Gladbach </t>
  </si>
  <si>
    <t xml:space="preserve">053780008008 </t>
  </si>
  <si>
    <t xml:space="preserve">05378008 </t>
  </si>
  <si>
    <t xml:space="preserve">Burscheid </t>
  </si>
  <si>
    <t xml:space="preserve">053780012012 </t>
  </si>
  <si>
    <t xml:space="preserve">05378012 </t>
  </si>
  <si>
    <t xml:space="preserve">Kürten </t>
  </si>
  <si>
    <t xml:space="preserve">053780016016 </t>
  </si>
  <si>
    <t xml:space="preserve">05378016 </t>
  </si>
  <si>
    <t xml:space="preserve">Leichlingen (Rhld.) </t>
  </si>
  <si>
    <t xml:space="preserve">053780020020 </t>
  </si>
  <si>
    <t xml:space="preserve">05378020 </t>
  </si>
  <si>
    <t xml:space="preserve">Odenthal </t>
  </si>
  <si>
    <t xml:space="preserve">053780024024 </t>
  </si>
  <si>
    <t xml:space="preserve">05378024 </t>
  </si>
  <si>
    <t xml:space="preserve">Overath </t>
  </si>
  <si>
    <t xml:space="preserve">053780028028 </t>
  </si>
  <si>
    <t xml:space="preserve">05378028 </t>
  </si>
  <si>
    <t xml:space="preserve">Rösrath </t>
  </si>
  <si>
    <t xml:space="preserve">053780032032 </t>
  </si>
  <si>
    <t xml:space="preserve">05378032 </t>
  </si>
  <si>
    <t xml:space="preserve">Wermelskirchen </t>
  </si>
  <si>
    <t xml:space="preserve">053820004004 </t>
  </si>
  <si>
    <t xml:space="preserve">05382004 </t>
  </si>
  <si>
    <t xml:space="preserve">Alfter </t>
  </si>
  <si>
    <t xml:space="preserve">053820008008 </t>
  </si>
  <si>
    <t xml:space="preserve">05382008 </t>
  </si>
  <si>
    <t xml:space="preserve">Bad Honnef </t>
  </si>
  <si>
    <t xml:space="preserve">053820012012 </t>
  </si>
  <si>
    <t xml:space="preserve">05382012 </t>
  </si>
  <si>
    <t xml:space="preserve">Bornheim </t>
  </si>
  <si>
    <t xml:space="preserve">053820016016 </t>
  </si>
  <si>
    <t xml:space="preserve">05382016 </t>
  </si>
  <si>
    <t xml:space="preserve">Eitorf </t>
  </si>
  <si>
    <t xml:space="preserve">053820020020 </t>
  </si>
  <si>
    <t xml:space="preserve">05382020 </t>
  </si>
  <si>
    <t xml:space="preserve">Hennef (Sieg) </t>
  </si>
  <si>
    <t xml:space="preserve">053820024024 </t>
  </si>
  <si>
    <t xml:space="preserve">05382024 </t>
  </si>
  <si>
    <t xml:space="preserve">Königswinter </t>
  </si>
  <si>
    <t xml:space="preserve">053820028028 </t>
  </si>
  <si>
    <t xml:space="preserve">05382028 </t>
  </si>
  <si>
    <t xml:space="preserve">Lohmar </t>
  </si>
  <si>
    <t xml:space="preserve">053820032032 </t>
  </si>
  <si>
    <t xml:space="preserve">05382032 </t>
  </si>
  <si>
    <t xml:space="preserve">Meckenheim </t>
  </si>
  <si>
    <t xml:space="preserve">053820036036 </t>
  </si>
  <si>
    <t xml:space="preserve">05382036 </t>
  </si>
  <si>
    <t xml:space="preserve">Much </t>
  </si>
  <si>
    <t xml:space="preserve">053820040040 </t>
  </si>
  <si>
    <t xml:space="preserve">05382040 </t>
  </si>
  <si>
    <t xml:space="preserve">Neunkirchen-Seelscheid </t>
  </si>
  <si>
    <t xml:space="preserve">053820044044 </t>
  </si>
  <si>
    <t xml:space="preserve">05382044 </t>
  </si>
  <si>
    <t xml:space="preserve">Niederkassel </t>
  </si>
  <si>
    <t xml:space="preserve">053820048048 </t>
  </si>
  <si>
    <t xml:space="preserve">05382048 </t>
  </si>
  <si>
    <t xml:space="preserve">Rheinbach </t>
  </si>
  <si>
    <t xml:space="preserve">053820052052 </t>
  </si>
  <si>
    <t xml:space="preserve">05382052 </t>
  </si>
  <si>
    <t xml:space="preserve">Ruppichteroth </t>
  </si>
  <si>
    <t xml:space="preserve">053820056056 </t>
  </si>
  <si>
    <t xml:space="preserve">05382056 </t>
  </si>
  <si>
    <t xml:space="preserve">Sankt Augustin </t>
  </si>
  <si>
    <t xml:space="preserve">053820060060 </t>
  </si>
  <si>
    <t xml:space="preserve">05382060 </t>
  </si>
  <si>
    <t xml:space="preserve">Siegburg </t>
  </si>
  <si>
    <t xml:space="preserve">053820064064 </t>
  </si>
  <si>
    <t xml:space="preserve">05382064 </t>
  </si>
  <si>
    <t xml:space="preserve">Swisttal </t>
  </si>
  <si>
    <t xml:space="preserve">053820068068 </t>
  </si>
  <si>
    <t xml:space="preserve">05382068 </t>
  </si>
  <si>
    <t xml:space="preserve">Troisdorf </t>
  </si>
  <si>
    <t xml:space="preserve">053820072072 </t>
  </si>
  <si>
    <t xml:space="preserve">05382072 </t>
  </si>
  <si>
    <t xml:space="preserve">Wachtberg </t>
  </si>
  <si>
    <t xml:space="preserve">053820076076 </t>
  </si>
  <si>
    <t xml:space="preserve">05382076 </t>
  </si>
  <si>
    <t xml:space="preserve">Windeck </t>
  </si>
  <si>
    <t xml:space="preserve">055120000000 </t>
  </si>
  <si>
    <t xml:space="preserve">05512000 </t>
  </si>
  <si>
    <t xml:space="preserve">Bottrop </t>
  </si>
  <si>
    <t xml:space="preserve">055130000000 </t>
  </si>
  <si>
    <t xml:space="preserve">05513000 </t>
  </si>
  <si>
    <t xml:space="preserve">Gelsenkirchen </t>
  </si>
  <si>
    <t xml:space="preserve">055150000000 </t>
  </si>
  <si>
    <t xml:space="preserve">05515000 </t>
  </si>
  <si>
    <t xml:space="preserve">Münster </t>
  </si>
  <si>
    <t xml:space="preserve">055540004004 </t>
  </si>
  <si>
    <t xml:space="preserve">05554004 </t>
  </si>
  <si>
    <t xml:space="preserve">Ahaus </t>
  </si>
  <si>
    <t xml:space="preserve">055540008008 </t>
  </si>
  <si>
    <t xml:space="preserve">05554008 </t>
  </si>
  <si>
    <t xml:space="preserve">Bocholt </t>
  </si>
  <si>
    <t xml:space="preserve">055540012012 </t>
  </si>
  <si>
    <t xml:space="preserve">05554012 </t>
  </si>
  <si>
    <t xml:space="preserve">Borken </t>
  </si>
  <si>
    <t xml:space="preserve">055540016016 </t>
  </si>
  <si>
    <t xml:space="preserve">05554016 </t>
  </si>
  <si>
    <t xml:space="preserve">Gescher </t>
  </si>
  <si>
    <t xml:space="preserve">055540020020 </t>
  </si>
  <si>
    <t xml:space="preserve">05554020 </t>
  </si>
  <si>
    <t xml:space="preserve">Gronau (Westf.) </t>
  </si>
  <si>
    <t xml:space="preserve">055540024024 </t>
  </si>
  <si>
    <t xml:space="preserve">05554024 </t>
  </si>
  <si>
    <t xml:space="preserve">Heek </t>
  </si>
  <si>
    <t xml:space="preserve">055540028028 </t>
  </si>
  <si>
    <t xml:space="preserve">05554028 </t>
  </si>
  <si>
    <t xml:space="preserve">Heiden </t>
  </si>
  <si>
    <t xml:space="preserve">055540032032 </t>
  </si>
  <si>
    <t xml:space="preserve">05554032 </t>
  </si>
  <si>
    <t xml:space="preserve">Isselburg </t>
  </si>
  <si>
    <t xml:space="preserve">055540036036 </t>
  </si>
  <si>
    <t xml:space="preserve">05554036 </t>
  </si>
  <si>
    <t xml:space="preserve">Legden </t>
  </si>
  <si>
    <t xml:space="preserve">055540040040 </t>
  </si>
  <si>
    <t xml:space="preserve">05554040 </t>
  </si>
  <si>
    <t xml:space="preserve">Raesfeld </t>
  </si>
  <si>
    <t xml:space="preserve">055540044044 </t>
  </si>
  <si>
    <t xml:space="preserve">05554044 </t>
  </si>
  <si>
    <t xml:space="preserve">Reken </t>
  </si>
  <si>
    <t xml:space="preserve">055540048048 </t>
  </si>
  <si>
    <t xml:space="preserve">05554048 </t>
  </si>
  <si>
    <t xml:space="preserve">Rhede </t>
  </si>
  <si>
    <t xml:space="preserve">055540052052 </t>
  </si>
  <si>
    <t xml:space="preserve">05554052 </t>
  </si>
  <si>
    <t xml:space="preserve">Schöppingen </t>
  </si>
  <si>
    <t xml:space="preserve">055540056056 </t>
  </si>
  <si>
    <t xml:space="preserve">05554056 </t>
  </si>
  <si>
    <t xml:space="preserve">Stadtlohn </t>
  </si>
  <si>
    <t xml:space="preserve">055540060060 </t>
  </si>
  <si>
    <t xml:space="preserve">05554060 </t>
  </si>
  <si>
    <t xml:space="preserve">Südlohn </t>
  </si>
  <si>
    <t xml:space="preserve">055540064064 </t>
  </si>
  <si>
    <t xml:space="preserve">05554064 </t>
  </si>
  <si>
    <t xml:space="preserve">Velen </t>
  </si>
  <si>
    <t xml:space="preserve">055540068068 </t>
  </si>
  <si>
    <t xml:space="preserve">05554068 </t>
  </si>
  <si>
    <t xml:space="preserve">Vreden </t>
  </si>
  <si>
    <t xml:space="preserve">055580004004 </t>
  </si>
  <si>
    <t xml:space="preserve">05558004 </t>
  </si>
  <si>
    <t xml:space="preserve">Ascheberg </t>
  </si>
  <si>
    <t xml:space="preserve">055580008008 </t>
  </si>
  <si>
    <t xml:space="preserve">05558008 </t>
  </si>
  <si>
    <t xml:space="preserve">Billerbeck </t>
  </si>
  <si>
    <t xml:space="preserve">055580012012 </t>
  </si>
  <si>
    <t xml:space="preserve">05558012 </t>
  </si>
  <si>
    <t xml:space="preserve">Coesfeld </t>
  </si>
  <si>
    <t xml:space="preserve">055580016016 </t>
  </si>
  <si>
    <t xml:space="preserve">05558016 </t>
  </si>
  <si>
    <t xml:space="preserve">Dülmen </t>
  </si>
  <si>
    <t xml:space="preserve">055580020020 </t>
  </si>
  <si>
    <t xml:space="preserve">05558020 </t>
  </si>
  <si>
    <t xml:space="preserve">Havixbeck </t>
  </si>
  <si>
    <t xml:space="preserve">055580024024 </t>
  </si>
  <si>
    <t xml:space="preserve">05558024 </t>
  </si>
  <si>
    <t xml:space="preserve">Lüdinghausen </t>
  </si>
  <si>
    <t xml:space="preserve">055580028028 </t>
  </si>
  <si>
    <t xml:space="preserve">05558028 </t>
  </si>
  <si>
    <t xml:space="preserve">Nordkirchen </t>
  </si>
  <si>
    <t xml:space="preserve">055580032032 </t>
  </si>
  <si>
    <t xml:space="preserve">05558032 </t>
  </si>
  <si>
    <t xml:space="preserve">Nottuln </t>
  </si>
  <si>
    <t xml:space="preserve">055580036036 </t>
  </si>
  <si>
    <t xml:space="preserve">05558036 </t>
  </si>
  <si>
    <t xml:space="preserve">Olfen </t>
  </si>
  <si>
    <t xml:space="preserve">055580040040 </t>
  </si>
  <si>
    <t xml:space="preserve">05558040 </t>
  </si>
  <si>
    <t xml:space="preserve">Rosendahl </t>
  </si>
  <si>
    <t xml:space="preserve">055580044044 </t>
  </si>
  <si>
    <t xml:space="preserve">05558044 </t>
  </si>
  <si>
    <t xml:space="preserve">Senden </t>
  </si>
  <si>
    <t xml:space="preserve">055620004004 </t>
  </si>
  <si>
    <t xml:space="preserve">05562004 </t>
  </si>
  <si>
    <t xml:space="preserve">Castrop-Rauxel </t>
  </si>
  <si>
    <t xml:space="preserve">055620008008 </t>
  </si>
  <si>
    <t xml:space="preserve">05562008 </t>
  </si>
  <si>
    <t xml:space="preserve">Datteln </t>
  </si>
  <si>
    <t xml:space="preserve">055620012012 </t>
  </si>
  <si>
    <t xml:space="preserve">05562012 </t>
  </si>
  <si>
    <t xml:space="preserve">Dorsten </t>
  </si>
  <si>
    <t xml:space="preserve">055620014014 </t>
  </si>
  <si>
    <t xml:space="preserve">05562014 </t>
  </si>
  <si>
    <t xml:space="preserve">Gladbeck </t>
  </si>
  <si>
    <t xml:space="preserve">055620016016 </t>
  </si>
  <si>
    <t xml:space="preserve">05562016 </t>
  </si>
  <si>
    <t xml:space="preserve">Haltern am See </t>
  </si>
  <si>
    <t xml:space="preserve">055620020020 </t>
  </si>
  <si>
    <t xml:space="preserve">05562020 </t>
  </si>
  <si>
    <t xml:space="preserve">Herten </t>
  </si>
  <si>
    <t xml:space="preserve">055620024024 </t>
  </si>
  <si>
    <t xml:space="preserve">05562024 </t>
  </si>
  <si>
    <t xml:space="preserve">Marl </t>
  </si>
  <si>
    <t xml:space="preserve">055620028028 </t>
  </si>
  <si>
    <t xml:space="preserve">05562028 </t>
  </si>
  <si>
    <t xml:space="preserve">Oer-Erkenschwick </t>
  </si>
  <si>
    <t xml:space="preserve">055620032032 </t>
  </si>
  <si>
    <t xml:space="preserve">05562032 </t>
  </si>
  <si>
    <t xml:space="preserve">Recklinghausen </t>
  </si>
  <si>
    <t xml:space="preserve">055620036036 </t>
  </si>
  <si>
    <t xml:space="preserve">05562036 </t>
  </si>
  <si>
    <t xml:space="preserve">Waltrop </t>
  </si>
  <si>
    <t xml:space="preserve">055660004004 </t>
  </si>
  <si>
    <t xml:space="preserve">05566004 </t>
  </si>
  <si>
    <t xml:space="preserve">Altenberge </t>
  </si>
  <si>
    <t xml:space="preserve">055660008008 </t>
  </si>
  <si>
    <t xml:space="preserve">05566008 </t>
  </si>
  <si>
    <t xml:space="preserve">Emsdetten </t>
  </si>
  <si>
    <t xml:space="preserve">055660012012 </t>
  </si>
  <si>
    <t xml:space="preserve">05566012 </t>
  </si>
  <si>
    <t xml:space="preserve">Greven </t>
  </si>
  <si>
    <t xml:space="preserve">055660016016 </t>
  </si>
  <si>
    <t xml:space="preserve">05566016 </t>
  </si>
  <si>
    <t xml:space="preserve">Hörstel </t>
  </si>
  <si>
    <t xml:space="preserve">055660020020 </t>
  </si>
  <si>
    <t xml:space="preserve">05566020 </t>
  </si>
  <si>
    <t xml:space="preserve">Hopsten </t>
  </si>
  <si>
    <t xml:space="preserve">055660024024 </t>
  </si>
  <si>
    <t xml:space="preserve">05566024 </t>
  </si>
  <si>
    <t xml:space="preserve">Horstmar </t>
  </si>
  <si>
    <t xml:space="preserve">055660028028 </t>
  </si>
  <si>
    <t xml:space="preserve">05566028 </t>
  </si>
  <si>
    <t xml:space="preserve">Ibbenbüren </t>
  </si>
  <si>
    <t xml:space="preserve">055660032032 </t>
  </si>
  <si>
    <t xml:space="preserve">05566032 </t>
  </si>
  <si>
    <t xml:space="preserve">Ladbergen </t>
  </si>
  <si>
    <t xml:space="preserve">055660036036 </t>
  </si>
  <si>
    <t xml:space="preserve">05566036 </t>
  </si>
  <si>
    <t xml:space="preserve">Laer </t>
  </si>
  <si>
    <t xml:space="preserve">055660040040 </t>
  </si>
  <si>
    <t xml:space="preserve">05566040 </t>
  </si>
  <si>
    <t xml:space="preserve">Lengerich </t>
  </si>
  <si>
    <t xml:space="preserve">055660044044 </t>
  </si>
  <si>
    <t xml:space="preserve">05566044 </t>
  </si>
  <si>
    <t xml:space="preserve">Lienen </t>
  </si>
  <si>
    <t xml:space="preserve">055660048048 </t>
  </si>
  <si>
    <t xml:space="preserve">05566048 </t>
  </si>
  <si>
    <t xml:space="preserve">Lotte </t>
  </si>
  <si>
    <t xml:space="preserve">055660052052 </t>
  </si>
  <si>
    <t xml:space="preserve">05566052 </t>
  </si>
  <si>
    <t xml:space="preserve">Metelen </t>
  </si>
  <si>
    <t xml:space="preserve">055660056056 </t>
  </si>
  <si>
    <t xml:space="preserve">05566056 </t>
  </si>
  <si>
    <t xml:space="preserve">Mettingen </t>
  </si>
  <si>
    <t xml:space="preserve">055660060060 </t>
  </si>
  <si>
    <t xml:space="preserve">05566060 </t>
  </si>
  <si>
    <t xml:space="preserve">Neuenkirchen </t>
  </si>
  <si>
    <t xml:space="preserve">055660064064 </t>
  </si>
  <si>
    <t xml:space="preserve">05566064 </t>
  </si>
  <si>
    <t xml:space="preserve">Nordwalde </t>
  </si>
  <si>
    <t xml:space="preserve">055660068068 </t>
  </si>
  <si>
    <t xml:space="preserve">05566068 </t>
  </si>
  <si>
    <t xml:space="preserve">Ochtrup </t>
  </si>
  <si>
    <t xml:space="preserve">055660072072 </t>
  </si>
  <si>
    <t xml:space="preserve">05566072 </t>
  </si>
  <si>
    <t xml:space="preserve">Recke </t>
  </si>
  <si>
    <t xml:space="preserve">055660076076 </t>
  </si>
  <si>
    <t xml:space="preserve">05566076 </t>
  </si>
  <si>
    <t xml:space="preserve">Rheine </t>
  </si>
  <si>
    <t xml:space="preserve">055660080080 </t>
  </si>
  <si>
    <t xml:space="preserve">05566080 </t>
  </si>
  <si>
    <t xml:space="preserve">Saerbeck </t>
  </si>
  <si>
    <t xml:space="preserve">055660084084 </t>
  </si>
  <si>
    <t xml:space="preserve">05566084 </t>
  </si>
  <si>
    <t xml:space="preserve">Steinfurt </t>
  </si>
  <si>
    <t xml:space="preserve">055660088088 </t>
  </si>
  <si>
    <t xml:space="preserve">05566088 </t>
  </si>
  <si>
    <t xml:space="preserve">Tecklenburg </t>
  </si>
  <si>
    <t xml:space="preserve">055660092092 </t>
  </si>
  <si>
    <t xml:space="preserve">05566092 </t>
  </si>
  <si>
    <t xml:space="preserve">Westerkappeln </t>
  </si>
  <si>
    <t xml:space="preserve">055660096096 </t>
  </si>
  <si>
    <t xml:space="preserve">05566096 </t>
  </si>
  <si>
    <t xml:space="preserve">Wettringen </t>
  </si>
  <si>
    <t xml:space="preserve">055700004004 </t>
  </si>
  <si>
    <t xml:space="preserve">05570004 </t>
  </si>
  <si>
    <t xml:space="preserve">Ahlen </t>
  </si>
  <si>
    <t xml:space="preserve">055700008008 </t>
  </si>
  <si>
    <t xml:space="preserve">05570008 </t>
  </si>
  <si>
    <t xml:space="preserve">Beckum </t>
  </si>
  <si>
    <t xml:space="preserve">055700012012 </t>
  </si>
  <si>
    <t xml:space="preserve">05570012 </t>
  </si>
  <si>
    <t xml:space="preserve">Beelen </t>
  </si>
  <si>
    <t xml:space="preserve">055700016016 </t>
  </si>
  <si>
    <t xml:space="preserve">05570016 </t>
  </si>
  <si>
    <t xml:space="preserve">Drensteinfurt </t>
  </si>
  <si>
    <t xml:space="preserve">055700020020 </t>
  </si>
  <si>
    <t xml:space="preserve">05570020 </t>
  </si>
  <si>
    <t xml:space="preserve">Ennigerloh </t>
  </si>
  <si>
    <t xml:space="preserve">055700024024 </t>
  </si>
  <si>
    <t xml:space="preserve">05570024 </t>
  </si>
  <si>
    <t xml:space="preserve">Everswinkel </t>
  </si>
  <si>
    <t xml:space="preserve">055700028028 </t>
  </si>
  <si>
    <t xml:space="preserve">05570028 </t>
  </si>
  <si>
    <t xml:space="preserve">Oelde </t>
  </si>
  <si>
    <t xml:space="preserve">055700032032 </t>
  </si>
  <si>
    <t xml:space="preserve">05570032 </t>
  </si>
  <si>
    <t xml:space="preserve">Ostbevern </t>
  </si>
  <si>
    <t xml:space="preserve">055700036036 </t>
  </si>
  <si>
    <t xml:space="preserve">05570036 </t>
  </si>
  <si>
    <t xml:space="preserve">Sassenberg </t>
  </si>
  <si>
    <t xml:space="preserve">055700040040 </t>
  </si>
  <si>
    <t xml:space="preserve">05570040 </t>
  </si>
  <si>
    <t xml:space="preserve">Sendenhorst </t>
  </si>
  <si>
    <t xml:space="preserve">055700044044 </t>
  </si>
  <si>
    <t xml:space="preserve">05570044 </t>
  </si>
  <si>
    <t xml:space="preserve">Telgte </t>
  </si>
  <si>
    <t xml:space="preserve">055700048048 </t>
  </si>
  <si>
    <t xml:space="preserve">05570048 </t>
  </si>
  <si>
    <t xml:space="preserve">Wadersloh </t>
  </si>
  <si>
    <t xml:space="preserve">055700052052 </t>
  </si>
  <si>
    <t xml:space="preserve">05570052 </t>
  </si>
  <si>
    <t xml:space="preserve">Warendorf </t>
  </si>
  <si>
    <t xml:space="preserve">057110000000 </t>
  </si>
  <si>
    <t xml:space="preserve">05711000 </t>
  </si>
  <si>
    <t xml:space="preserve">Bielefeld </t>
  </si>
  <si>
    <t xml:space="preserve">057540004004 </t>
  </si>
  <si>
    <t xml:space="preserve">05754004 </t>
  </si>
  <si>
    <t xml:space="preserve">Borgholzhausen </t>
  </si>
  <si>
    <t xml:space="preserve">057540008008 </t>
  </si>
  <si>
    <t xml:space="preserve">05754008 </t>
  </si>
  <si>
    <t xml:space="preserve">Gütersloh </t>
  </si>
  <si>
    <t xml:space="preserve">057540012012 </t>
  </si>
  <si>
    <t xml:space="preserve">05754012 </t>
  </si>
  <si>
    <t xml:space="preserve">Halle (Westf.) </t>
  </si>
  <si>
    <t xml:space="preserve">057540016016 </t>
  </si>
  <si>
    <t xml:space="preserve">05754016 </t>
  </si>
  <si>
    <t xml:space="preserve">Harsewinkel </t>
  </si>
  <si>
    <t xml:space="preserve">057540020020 </t>
  </si>
  <si>
    <t xml:space="preserve">05754020 </t>
  </si>
  <si>
    <t xml:space="preserve">Herzebrock-Clarholz </t>
  </si>
  <si>
    <t xml:space="preserve">057540024024 </t>
  </si>
  <si>
    <t xml:space="preserve">05754024 </t>
  </si>
  <si>
    <t xml:space="preserve">Langenberg </t>
  </si>
  <si>
    <t xml:space="preserve">057540028028 </t>
  </si>
  <si>
    <t xml:space="preserve">05754028 </t>
  </si>
  <si>
    <t xml:space="preserve">Rheda-Wiedenbrück </t>
  </si>
  <si>
    <t xml:space="preserve">057540032032 </t>
  </si>
  <si>
    <t xml:space="preserve">05754032 </t>
  </si>
  <si>
    <t xml:space="preserve">Rietberg </t>
  </si>
  <si>
    <t xml:space="preserve">057540036036 </t>
  </si>
  <si>
    <t xml:space="preserve">05754036 </t>
  </si>
  <si>
    <t xml:space="preserve">Schloß Holte-Stukenbrock </t>
  </si>
  <si>
    <t xml:space="preserve">057540040040 </t>
  </si>
  <si>
    <t xml:space="preserve">05754040 </t>
  </si>
  <si>
    <t xml:space="preserve">Steinhagen </t>
  </si>
  <si>
    <t xml:space="preserve">057540044044 </t>
  </si>
  <si>
    <t xml:space="preserve">05754044 </t>
  </si>
  <si>
    <t xml:space="preserve">Verl </t>
  </si>
  <si>
    <t xml:space="preserve">057540048048 </t>
  </si>
  <si>
    <t xml:space="preserve">05754048 </t>
  </si>
  <si>
    <t xml:space="preserve">Versmold </t>
  </si>
  <si>
    <t xml:space="preserve">057540052052 </t>
  </si>
  <si>
    <t xml:space="preserve">05754052 </t>
  </si>
  <si>
    <t xml:space="preserve">Werther (Westf.) </t>
  </si>
  <si>
    <t xml:space="preserve">057580004004 </t>
  </si>
  <si>
    <t xml:space="preserve">05758004 </t>
  </si>
  <si>
    <t xml:space="preserve">Bünde </t>
  </si>
  <si>
    <t xml:space="preserve">057580008008 </t>
  </si>
  <si>
    <t xml:space="preserve">05758008 </t>
  </si>
  <si>
    <t xml:space="preserve">Enger </t>
  </si>
  <si>
    <t xml:space="preserve">057580012012 </t>
  </si>
  <si>
    <t xml:space="preserve">05758012 </t>
  </si>
  <si>
    <t xml:space="preserve">Herford </t>
  </si>
  <si>
    <t xml:space="preserve">057580016016 </t>
  </si>
  <si>
    <t xml:space="preserve">05758016 </t>
  </si>
  <si>
    <t xml:space="preserve">Hiddenhausen </t>
  </si>
  <si>
    <t xml:space="preserve">057580020020 </t>
  </si>
  <si>
    <t xml:space="preserve">05758020 </t>
  </si>
  <si>
    <t xml:space="preserve">Kirchlengern </t>
  </si>
  <si>
    <t xml:space="preserve">057580024024 </t>
  </si>
  <si>
    <t xml:space="preserve">05758024 </t>
  </si>
  <si>
    <t xml:space="preserve">Löhne </t>
  </si>
  <si>
    <t xml:space="preserve">057580028028 </t>
  </si>
  <si>
    <t xml:space="preserve">05758028 </t>
  </si>
  <si>
    <t xml:space="preserve">Rödinghausen </t>
  </si>
  <si>
    <t xml:space="preserve">057580032032 </t>
  </si>
  <si>
    <t xml:space="preserve">05758032 </t>
  </si>
  <si>
    <t xml:space="preserve">Spenge </t>
  </si>
  <si>
    <t xml:space="preserve">057580036036 </t>
  </si>
  <si>
    <t xml:space="preserve">05758036 </t>
  </si>
  <si>
    <t xml:space="preserve">Vlotho </t>
  </si>
  <si>
    <t xml:space="preserve">057620004004 </t>
  </si>
  <si>
    <t xml:space="preserve">05762004 </t>
  </si>
  <si>
    <t xml:space="preserve">Bad Driburg </t>
  </si>
  <si>
    <t xml:space="preserve">057620008008 </t>
  </si>
  <si>
    <t xml:space="preserve">05762008 </t>
  </si>
  <si>
    <t xml:space="preserve">Beverungen </t>
  </si>
  <si>
    <t xml:space="preserve">057620012012 </t>
  </si>
  <si>
    <t xml:space="preserve">05762012 </t>
  </si>
  <si>
    <t xml:space="preserve">Borgentreich </t>
  </si>
  <si>
    <t xml:space="preserve">057620016016 </t>
  </si>
  <si>
    <t xml:space="preserve">05762016 </t>
  </si>
  <si>
    <t xml:space="preserve">Brakel </t>
  </si>
  <si>
    <t xml:space="preserve">057620020020 </t>
  </si>
  <si>
    <t xml:space="preserve">05762020 </t>
  </si>
  <si>
    <t xml:space="preserve">Höxter </t>
  </si>
  <si>
    <t xml:space="preserve">057620024024 </t>
  </si>
  <si>
    <t xml:space="preserve">05762024 </t>
  </si>
  <si>
    <t xml:space="preserve">Marienmünster </t>
  </si>
  <si>
    <t xml:space="preserve">057620028028 </t>
  </si>
  <si>
    <t xml:space="preserve">05762028 </t>
  </si>
  <si>
    <t xml:space="preserve">Nieheim </t>
  </si>
  <si>
    <t xml:space="preserve">057620032032 </t>
  </si>
  <si>
    <t xml:space="preserve">05762032 </t>
  </si>
  <si>
    <t xml:space="preserve">Steinheim </t>
  </si>
  <si>
    <t xml:space="preserve">057620036036 </t>
  </si>
  <si>
    <t xml:space="preserve">05762036 </t>
  </si>
  <si>
    <t xml:space="preserve">Warburg </t>
  </si>
  <si>
    <t xml:space="preserve">057620040040 </t>
  </si>
  <si>
    <t xml:space="preserve">05762040 </t>
  </si>
  <si>
    <t xml:space="preserve">Willebadessen </t>
  </si>
  <si>
    <t xml:space="preserve">057660004004 </t>
  </si>
  <si>
    <t xml:space="preserve">05766004 </t>
  </si>
  <si>
    <t xml:space="preserve">Augustdorf </t>
  </si>
  <si>
    <t xml:space="preserve">057660008008 </t>
  </si>
  <si>
    <t xml:space="preserve">05766008 </t>
  </si>
  <si>
    <t xml:space="preserve">Bad Salzuflen </t>
  </si>
  <si>
    <t xml:space="preserve">057660012012 </t>
  </si>
  <si>
    <t xml:space="preserve">05766012 </t>
  </si>
  <si>
    <t xml:space="preserve">Barntrup </t>
  </si>
  <si>
    <t xml:space="preserve">057660016016 </t>
  </si>
  <si>
    <t xml:space="preserve">05766016 </t>
  </si>
  <si>
    <t xml:space="preserve">Blomberg </t>
  </si>
  <si>
    <t xml:space="preserve">057660020020 </t>
  </si>
  <si>
    <t xml:space="preserve">05766020 </t>
  </si>
  <si>
    <t xml:space="preserve">Detmold </t>
  </si>
  <si>
    <t xml:space="preserve">057660024024 </t>
  </si>
  <si>
    <t xml:space="preserve">05766024 </t>
  </si>
  <si>
    <t xml:space="preserve">Dörentrup </t>
  </si>
  <si>
    <t xml:space="preserve">057660028028 </t>
  </si>
  <si>
    <t xml:space="preserve">05766028 </t>
  </si>
  <si>
    <t xml:space="preserve">Extertal </t>
  </si>
  <si>
    <t xml:space="preserve">057660032032 </t>
  </si>
  <si>
    <t xml:space="preserve">05766032 </t>
  </si>
  <si>
    <t xml:space="preserve">Horn-Bad Meinberg </t>
  </si>
  <si>
    <t xml:space="preserve">057660036036 </t>
  </si>
  <si>
    <t xml:space="preserve">05766036 </t>
  </si>
  <si>
    <t xml:space="preserve">Kalletal </t>
  </si>
  <si>
    <t xml:space="preserve">057660040040 </t>
  </si>
  <si>
    <t xml:space="preserve">05766040 </t>
  </si>
  <si>
    <t xml:space="preserve">Lage </t>
  </si>
  <si>
    <t xml:space="preserve">057660044044 </t>
  </si>
  <si>
    <t xml:space="preserve">05766044 </t>
  </si>
  <si>
    <t xml:space="preserve">Lemgo </t>
  </si>
  <si>
    <t xml:space="preserve">057660048048 </t>
  </si>
  <si>
    <t xml:space="preserve">05766048 </t>
  </si>
  <si>
    <t xml:space="preserve">Leopoldshöhe </t>
  </si>
  <si>
    <t xml:space="preserve">057660052052 </t>
  </si>
  <si>
    <t xml:space="preserve">05766052 </t>
  </si>
  <si>
    <t xml:space="preserve">Lügde </t>
  </si>
  <si>
    <t xml:space="preserve">057660056056 </t>
  </si>
  <si>
    <t xml:space="preserve">05766056 </t>
  </si>
  <si>
    <t xml:space="preserve">Oerlinghausen </t>
  </si>
  <si>
    <t xml:space="preserve">057660060060 </t>
  </si>
  <si>
    <t xml:space="preserve">05766060 </t>
  </si>
  <si>
    <t xml:space="preserve">Schieder-Schwalenberg </t>
  </si>
  <si>
    <t xml:space="preserve">057660064064 </t>
  </si>
  <si>
    <t xml:space="preserve">05766064 </t>
  </si>
  <si>
    <t xml:space="preserve">Schlangen </t>
  </si>
  <si>
    <t xml:space="preserve">057700004004 </t>
  </si>
  <si>
    <t xml:space="preserve">05770004 </t>
  </si>
  <si>
    <t xml:space="preserve">Bad Oeynhausen </t>
  </si>
  <si>
    <t xml:space="preserve">057700008008 </t>
  </si>
  <si>
    <t xml:space="preserve">05770008 </t>
  </si>
  <si>
    <t xml:space="preserve">Espelkamp </t>
  </si>
  <si>
    <t xml:space="preserve">057700012012 </t>
  </si>
  <si>
    <t xml:space="preserve">05770012 </t>
  </si>
  <si>
    <t xml:space="preserve">Hille </t>
  </si>
  <si>
    <t xml:space="preserve">057700016016 </t>
  </si>
  <si>
    <t xml:space="preserve">05770016 </t>
  </si>
  <si>
    <t xml:space="preserve">Hüllhorst </t>
  </si>
  <si>
    <t xml:space="preserve">057700020020 </t>
  </si>
  <si>
    <t xml:space="preserve">05770020 </t>
  </si>
  <si>
    <t xml:space="preserve">Lübbecke </t>
  </si>
  <si>
    <t xml:space="preserve">057700024024 </t>
  </si>
  <si>
    <t xml:space="preserve">05770024 </t>
  </si>
  <si>
    <t xml:space="preserve">Minden </t>
  </si>
  <si>
    <t xml:space="preserve">057700028028 </t>
  </si>
  <si>
    <t xml:space="preserve">05770028 </t>
  </si>
  <si>
    <t xml:space="preserve">Petershagen </t>
  </si>
  <si>
    <t xml:space="preserve">057700032032 </t>
  </si>
  <si>
    <t xml:space="preserve">05770032 </t>
  </si>
  <si>
    <t xml:space="preserve">Porta Westfalica </t>
  </si>
  <si>
    <t xml:space="preserve">057700036036 </t>
  </si>
  <si>
    <t xml:space="preserve">05770036 </t>
  </si>
  <si>
    <t xml:space="preserve">Preußisch Oldendorf </t>
  </si>
  <si>
    <t xml:space="preserve">057700040040 </t>
  </si>
  <si>
    <t xml:space="preserve">05770040 </t>
  </si>
  <si>
    <t xml:space="preserve">Rahden </t>
  </si>
  <si>
    <t xml:space="preserve">057700044044 </t>
  </si>
  <si>
    <t xml:space="preserve">05770044 </t>
  </si>
  <si>
    <t xml:space="preserve">Stemwede </t>
  </si>
  <si>
    <t xml:space="preserve">057740004004 </t>
  </si>
  <si>
    <t xml:space="preserve">05774004 </t>
  </si>
  <si>
    <t xml:space="preserve">Altenbeken </t>
  </si>
  <si>
    <t xml:space="preserve">057740008008 </t>
  </si>
  <si>
    <t xml:space="preserve">05774008 </t>
  </si>
  <si>
    <t xml:space="preserve">Bad Lippspringe </t>
  </si>
  <si>
    <t xml:space="preserve">057740012012 </t>
  </si>
  <si>
    <t xml:space="preserve">05774012 </t>
  </si>
  <si>
    <t xml:space="preserve">Borchen </t>
  </si>
  <si>
    <t xml:space="preserve">057740016016 </t>
  </si>
  <si>
    <t xml:space="preserve">05774016 </t>
  </si>
  <si>
    <t xml:space="preserve">Büren </t>
  </si>
  <si>
    <t xml:space="preserve">057740020020 </t>
  </si>
  <si>
    <t xml:space="preserve">05774020 </t>
  </si>
  <si>
    <t xml:space="preserve">Delbrück </t>
  </si>
  <si>
    <t xml:space="preserve">057740024024 </t>
  </si>
  <si>
    <t xml:space="preserve">05774024 </t>
  </si>
  <si>
    <t xml:space="preserve">Hövelhof </t>
  </si>
  <si>
    <t xml:space="preserve">057740028028 </t>
  </si>
  <si>
    <t xml:space="preserve">05774028 </t>
  </si>
  <si>
    <t xml:space="preserve">Lichtenau </t>
  </si>
  <si>
    <t xml:space="preserve">057740032032 </t>
  </si>
  <si>
    <t xml:space="preserve">05774032 </t>
  </si>
  <si>
    <t xml:space="preserve">Paderborn </t>
  </si>
  <si>
    <t xml:space="preserve">057740036036 </t>
  </si>
  <si>
    <t xml:space="preserve">05774036 </t>
  </si>
  <si>
    <t xml:space="preserve">Salzkotten </t>
  </si>
  <si>
    <t xml:space="preserve">057740040040 </t>
  </si>
  <si>
    <t xml:space="preserve">05774040 </t>
  </si>
  <si>
    <t xml:space="preserve">Bad Wünnenberg </t>
  </si>
  <si>
    <t xml:space="preserve">059110000000 </t>
  </si>
  <si>
    <t xml:space="preserve">05911000 </t>
  </si>
  <si>
    <t xml:space="preserve">Bochum </t>
  </si>
  <si>
    <t xml:space="preserve">059130000000 </t>
  </si>
  <si>
    <t xml:space="preserve">05913000 </t>
  </si>
  <si>
    <t xml:space="preserve">Dortmund </t>
  </si>
  <si>
    <t xml:space="preserve">059140000000 </t>
  </si>
  <si>
    <t xml:space="preserve">05914000 </t>
  </si>
  <si>
    <t xml:space="preserve">Hagen </t>
  </si>
  <si>
    <t xml:space="preserve">059150000000 </t>
  </si>
  <si>
    <t xml:space="preserve">05915000 </t>
  </si>
  <si>
    <t xml:space="preserve">Hamm </t>
  </si>
  <si>
    <t xml:space="preserve">059160000000 </t>
  </si>
  <si>
    <t xml:space="preserve">05916000 </t>
  </si>
  <si>
    <t xml:space="preserve">Herne </t>
  </si>
  <si>
    <t xml:space="preserve">059540004004 </t>
  </si>
  <si>
    <t xml:space="preserve">05954004 </t>
  </si>
  <si>
    <t xml:space="preserve">Breckerfeld </t>
  </si>
  <si>
    <t xml:space="preserve">059540008008 </t>
  </si>
  <si>
    <t xml:space="preserve">05954008 </t>
  </si>
  <si>
    <t xml:space="preserve">Ennepetal </t>
  </si>
  <si>
    <t xml:space="preserve">059540012012 </t>
  </si>
  <si>
    <t xml:space="preserve">05954012 </t>
  </si>
  <si>
    <t xml:space="preserve">Gevelsberg </t>
  </si>
  <si>
    <t xml:space="preserve">059540016016 </t>
  </si>
  <si>
    <t xml:space="preserve">05954016 </t>
  </si>
  <si>
    <t xml:space="preserve">Hattingen </t>
  </si>
  <si>
    <t xml:space="preserve">059540020020 </t>
  </si>
  <si>
    <t xml:space="preserve">05954020 </t>
  </si>
  <si>
    <t xml:space="preserve">Herdecke </t>
  </si>
  <si>
    <t xml:space="preserve">059540024024 </t>
  </si>
  <si>
    <t xml:space="preserve">05954024 </t>
  </si>
  <si>
    <t xml:space="preserve">Schwelm </t>
  </si>
  <si>
    <t xml:space="preserve">059540028028 </t>
  </si>
  <si>
    <t xml:space="preserve">05954028 </t>
  </si>
  <si>
    <t xml:space="preserve">Sprockhövel </t>
  </si>
  <si>
    <t xml:space="preserve">059540032032 </t>
  </si>
  <si>
    <t xml:space="preserve">05954032 </t>
  </si>
  <si>
    <t xml:space="preserve">Wetter (Ruhr) </t>
  </si>
  <si>
    <t xml:space="preserve">059540036036 </t>
  </si>
  <si>
    <t xml:space="preserve">05954036 </t>
  </si>
  <si>
    <t xml:space="preserve">Witten </t>
  </si>
  <si>
    <t xml:space="preserve">059580004004 </t>
  </si>
  <si>
    <t xml:space="preserve">05958004 </t>
  </si>
  <si>
    <t xml:space="preserve">Arnsberg </t>
  </si>
  <si>
    <t xml:space="preserve">059580008008 </t>
  </si>
  <si>
    <t xml:space="preserve">05958008 </t>
  </si>
  <si>
    <t xml:space="preserve">Bestwig </t>
  </si>
  <si>
    <t xml:space="preserve">059580012012 </t>
  </si>
  <si>
    <t xml:space="preserve">05958012 </t>
  </si>
  <si>
    <t xml:space="preserve">Brilon </t>
  </si>
  <si>
    <t xml:space="preserve">059580016016 </t>
  </si>
  <si>
    <t xml:space="preserve">05958016 </t>
  </si>
  <si>
    <t xml:space="preserve">Eslohe (Sauerland) </t>
  </si>
  <si>
    <t xml:space="preserve">059580020020 </t>
  </si>
  <si>
    <t xml:space="preserve">05958020 </t>
  </si>
  <si>
    <t xml:space="preserve">Hallenberg </t>
  </si>
  <si>
    <t xml:space="preserve">059580024024 </t>
  </si>
  <si>
    <t xml:space="preserve">05958024 </t>
  </si>
  <si>
    <t xml:space="preserve">Marsberg </t>
  </si>
  <si>
    <t xml:space="preserve">059580028028 </t>
  </si>
  <si>
    <t xml:space="preserve">05958028 </t>
  </si>
  <si>
    <t xml:space="preserve">Medebach </t>
  </si>
  <si>
    <t xml:space="preserve">059580032032 </t>
  </si>
  <si>
    <t xml:space="preserve">05958032 </t>
  </si>
  <si>
    <t xml:space="preserve">Meschede </t>
  </si>
  <si>
    <t xml:space="preserve">059580036036 </t>
  </si>
  <si>
    <t xml:space="preserve">05958036 </t>
  </si>
  <si>
    <t xml:space="preserve">Olsberg </t>
  </si>
  <si>
    <t xml:space="preserve">059580040040 </t>
  </si>
  <si>
    <t xml:space="preserve">05958040 </t>
  </si>
  <si>
    <t xml:space="preserve">Schmallenberg </t>
  </si>
  <si>
    <t xml:space="preserve">059580044044 </t>
  </si>
  <si>
    <t xml:space="preserve">05958044 </t>
  </si>
  <si>
    <t xml:space="preserve">Sundern (Sauerland) </t>
  </si>
  <si>
    <t xml:space="preserve">059580048048 </t>
  </si>
  <si>
    <t xml:space="preserve">05958048 </t>
  </si>
  <si>
    <t xml:space="preserve">Winterberg </t>
  </si>
  <si>
    <t xml:space="preserve">059620004004 </t>
  </si>
  <si>
    <t xml:space="preserve">05962004 </t>
  </si>
  <si>
    <t xml:space="preserve">Altena </t>
  </si>
  <si>
    <t xml:space="preserve">059620008008 </t>
  </si>
  <si>
    <t xml:space="preserve">05962008 </t>
  </si>
  <si>
    <t xml:space="preserve">Balve </t>
  </si>
  <si>
    <t xml:space="preserve">059620012012 </t>
  </si>
  <si>
    <t xml:space="preserve">05962012 </t>
  </si>
  <si>
    <t xml:space="preserve">Halver </t>
  </si>
  <si>
    <t xml:space="preserve">059620016016 </t>
  </si>
  <si>
    <t xml:space="preserve">05962016 </t>
  </si>
  <si>
    <t xml:space="preserve">Hemer </t>
  </si>
  <si>
    <t xml:space="preserve">059620020020 </t>
  </si>
  <si>
    <t xml:space="preserve">05962020 </t>
  </si>
  <si>
    <t xml:space="preserve">Herscheid </t>
  </si>
  <si>
    <t xml:space="preserve">059620024024 </t>
  </si>
  <si>
    <t xml:space="preserve">05962024 </t>
  </si>
  <si>
    <t xml:space="preserve">Iserlohn </t>
  </si>
  <si>
    <t xml:space="preserve">059620028028 </t>
  </si>
  <si>
    <t xml:space="preserve">05962028 </t>
  </si>
  <si>
    <t xml:space="preserve">Kierspe </t>
  </si>
  <si>
    <t xml:space="preserve">059620032032 </t>
  </si>
  <si>
    <t xml:space="preserve">05962032 </t>
  </si>
  <si>
    <t xml:space="preserve">Lüdenscheid </t>
  </si>
  <si>
    <t xml:space="preserve">059620036036 </t>
  </si>
  <si>
    <t xml:space="preserve">05962036 </t>
  </si>
  <si>
    <t xml:space="preserve">Meinerzhagen </t>
  </si>
  <si>
    <t xml:space="preserve">059620040040 </t>
  </si>
  <si>
    <t xml:space="preserve">05962040 </t>
  </si>
  <si>
    <t xml:space="preserve">Menden (Sauerland) </t>
  </si>
  <si>
    <t xml:space="preserve">059620044044 </t>
  </si>
  <si>
    <t xml:space="preserve">05962044 </t>
  </si>
  <si>
    <t xml:space="preserve">Nachrodt-Wiblingwerde </t>
  </si>
  <si>
    <t xml:space="preserve">059620048048 </t>
  </si>
  <si>
    <t xml:space="preserve">05962048 </t>
  </si>
  <si>
    <t xml:space="preserve">Neuenrade </t>
  </si>
  <si>
    <t xml:space="preserve">059620052052 </t>
  </si>
  <si>
    <t xml:space="preserve">05962052 </t>
  </si>
  <si>
    <t xml:space="preserve">Plettenberg </t>
  </si>
  <si>
    <t xml:space="preserve">059620056056 </t>
  </si>
  <si>
    <t xml:space="preserve">05962056 </t>
  </si>
  <si>
    <t xml:space="preserve">Schalksmühle </t>
  </si>
  <si>
    <t xml:space="preserve">059620060060 </t>
  </si>
  <si>
    <t xml:space="preserve">05962060 </t>
  </si>
  <si>
    <t xml:space="preserve">Werdohl </t>
  </si>
  <si>
    <t xml:space="preserve">059660004004 </t>
  </si>
  <si>
    <t xml:space="preserve">05966004 </t>
  </si>
  <si>
    <t xml:space="preserve">Attendorn </t>
  </si>
  <si>
    <t xml:space="preserve">059660008008 </t>
  </si>
  <si>
    <t xml:space="preserve">05966008 </t>
  </si>
  <si>
    <t xml:space="preserve">Drolshagen </t>
  </si>
  <si>
    <t xml:space="preserve">059660012012 </t>
  </si>
  <si>
    <t xml:space="preserve">05966012 </t>
  </si>
  <si>
    <t xml:space="preserve">Finnentrop </t>
  </si>
  <si>
    <t xml:space="preserve">059660016016 </t>
  </si>
  <si>
    <t xml:space="preserve">05966016 </t>
  </si>
  <si>
    <t xml:space="preserve">Kirchhundem </t>
  </si>
  <si>
    <t xml:space="preserve">059660020020 </t>
  </si>
  <si>
    <t xml:space="preserve">05966020 </t>
  </si>
  <si>
    <t xml:space="preserve">Lennestadt </t>
  </si>
  <si>
    <t xml:space="preserve">059660024024 </t>
  </si>
  <si>
    <t xml:space="preserve">05966024 </t>
  </si>
  <si>
    <t xml:space="preserve">Olpe </t>
  </si>
  <si>
    <t xml:space="preserve">059660028028 </t>
  </si>
  <si>
    <t xml:space="preserve">05966028 </t>
  </si>
  <si>
    <t xml:space="preserve">Wenden </t>
  </si>
  <si>
    <t xml:space="preserve">059700004004 </t>
  </si>
  <si>
    <t xml:space="preserve">05970004 </t>
  </si>
  <si>
    <t xml:space="preserve">Bad Berleburg </t>
  </si>
  <si>
    <t xml:space="preserve">059700008008 </t>
  </si>
  <si>
    <t xml:space="preserve">05970008 </t>
  </si>
  <si>
    <t xml:space="preserve">Burbach </t>
  </si>
  <si>
    <t xml:space="preserve">059700012012 </t>
  </si>
  <si>
    <t xml:space="preserve">05970012 </t>
  </si>
  <si>
    <t xml:space="preserve">Erndtebrück </t>
  </si>
  <si>
    <t xml:space="preserve">059700016016 </t>
  </si>
  <si>
    <t xml:space="preserve">05970016 </t>
  </si>
  <si>
    <t xml:space="preserve">Freudenberg </t>
  </si>
  <si>
    <t xml:space="preserve">059700020020 </t>
  </si>
  <si>
    <t xml:space="preserve">05970020 </t>
  </si>
  <si>
    <t xml:space="preserve">Hilchenbach </t>
  </si>
  <si>
    <t xml:space="preserve">059700024024 </t>
  </si>
  <si>
    <t xml:space="preserve">05970024 </t>
  </si>
  <si>
    <t xml:space="preserve">Kreuztal </t>
  </si>
  <si>
    <t xml:space="preserve">059700028028 </t>
  </si>
  <si>
    <t xml:space="preserve">05970028 </t>
  </si>
  <si>
    <t xml:space="preserve">Bad Laasphe </t>
  </si>
  <si>
    <t xml:space="preserve">059700032032 </t>
  </si>
  <si>
    <t xml:space="preserve">05970032 </t>
  </si>
  <si>
    <t xml:space="preserve">Netphen </t>
  </si>
  <si>
    <t xml:space="preserve">059700036036 </t>
  </si>
  <si>
    <t xml:space="preserve">05970036 </t>
  </si>
  <si>
    <t xml:space="preserve">Neunkirchen </t>
  </si>
  <si>
    <t xml:space="preserve">059700040040 </t>
  </si>
  <si>
    <t xml:space="preserve">05970040 </t>
  </si>
  <si>
    <t xml:space="preserve">Siegen </t>
  </si>
  <si>
    <t xml:space="preserve">059700044044 </t>
  </si>
  <si>
    <t xml:space="preserve">05970044 </t>
  </si>
  <si>
    <t xml:space="preserve">Wilnsdorf </t>
  </si>
  <si>
    <t xml:space="preserve">059740004004 </t>
  </si>
  <si>
    <t xml:space="preserve">05974004 </t>
  </si>
  <si>
    <t xml:space="preserve">Anröchte </t>
  </si>
  <si>
    <t xml:space="preserve">059740008008 </t>
  </si>
  <si>
    <t xml:space="preserve">05974008 </t>
  </si>
  <si>
    <t xml:space="preserve">Bad Sassendorf </t>
  </si>
  <si>
    <t xml:space="preserve">059740012012 </t>
  </si>
  <si>
    <t xml:space="preserve">05974012 </t>
  </si>
  <si>
    <t xml:space="preserve">Ense </t>
  </si>
  <si>
    <t xml:space="preserve">059740016016 </t>
  </si>
  <si>
    <t xml:space="preserve">05974016 </t>
  </si>
  <si>
    <t xml:space="preserve">Erwitte </t>
  </si>
  <si>
    <t xml:space="preserve">059740020020 </t>
  </si>
  <si>
    <t xml:space="preserve">05974020 </t>
  </si>
  <si>
    <t xml:space="preserve">Geseke </t>
  </si>
  <si>
    <t xml:space="preserve">059740024024 </t>
  </si>
  <si>
    <t xml:space="preserve">05974024 </t>
  </si>
  <si>
    <t xml:space="preserve">Lippetal </t>
  </si>
  <si>
    <t xml:space="preserve">059740028028 </t>
  </si>
  <si>
    <t xml:space="preserve">05974028 </t>
  </si>
  <si>
    <t xml:space="preserve">Lippstadt </t>
  </si>
  <si>
    <t xml:space="preserve">059740032032 </t>
  </si>
  <si>
    <t xml:space="preserve">05974032 </t>
  </si>
  <si>
    <t xml:space="preserve">Möhnesee </t>
  </si>
  <si>
    <t xml:space="preserve">059740036036 </t>
  </si>
  <si>
    <t xml:space="preserve">05974036 </t>
  </si>
  <si>
    <t xml:space="preserve">Rüthen </t>
  </si>
  <si>
    <t xml:space="preserve">059740040040 </t>
  </si>
  <si>
    <t xml:space="preserve">05974040 </t>
  </si>
  <si>
    <t xml:space="preserve">Soest </t>
  </si>
  <si>
    <t xml:space="preserve">059740044044 </t>
  </si>
  <si>
    <t xml:space="preserve">05974044 </t>
  </si>
  <si>
    <t xml:space="preserve">Warstein </t>
  </si>
  <si>
    <t xml:space="preserve">059740048048 </t>
  </si>
  <si>
    <t xml:space="preserve">05974048 </t>
  </si>
  <si>
    <t xml:space="preserve">Welver </t>
  </si>
  <si>
    <t xml:space="preserve">059740052052 </t>
  </si>
  <si>
    <t xml:space="preserve">05974052 </t>
  </si>
  <si>
    <t xml:space="preserve">Werl </t>
  </si>
  <si>
    <t xml:space="preserve">059740056056 </t>
  </si>
  <si>
    <t xml:space="preserve">05974056 </t>
  </si>
  <si>
    <t xml:space="preserve">Wickede (Ruhr) </t>
  </si>
  <si>
    <t xml:space="preserve">059780004004 </t>
  </si>
  <si>
    <t xml:space="preserve">05978004 </t>
  </si>
  <si>
    <t xml:space="preserve">Bergkamen </t>
  </si>
  <si>
    <t xml:space="preserve">059780008008 </t>
  </si>
  <si>
    <t xml:space="preserve">05978008 </t>
  </si>
  <si>
    <t xml:space="preserve">Bönen </t>
  </si>
  <si>
    <t xml:space="preserve">059780012012 </t>
  </si>
  <si>
    <t xml:space="preserve">05978012 </t>
  </si>
  <si>
    <t xml:space="preserve">Fröndenberg/Ruhr </t>
  </si>
  <si>
    <t xml:space="preserve">059780016016 </t>
  </si>
  <si>
    <t xml:space="preserve">05978016 </t>
  </si>
  <si>
    <t xml:space="preserve">Holzwickede </t>
  </si>
  <si>
    <t xml:space="preserve">059780020020 </t>
  </si>
  <si>
    <t xml:space="preserve">05978020 </t>
  </si>
  <si>
    <t xml:space="preserve">Kamen </t>
  </si>
  <si>
    <t xml:space="preserve">059780024024 </t>
  </si>
  <si>
    <t xml:space="preserve">05978024 </t>
  </si>
  <si>
    <t xml:space="preserve">Lünen </t>
  </si>
  <si>
    <t xml:space="preserve">059780028028 </t>
  </si>
  <si>
    <t xml:space="preserve">05978028 </t>
  </si>
  <si>
    <t xml:space="preserve">Schwerte </t>
  </si>
  <si>
    <t xml:space="preserve">059780032032 </t>
  </si>
  <si>
    <t xml:space="preserve">05978032 </t>
  </si>
  <si>
    <t xml:space="preserve">Selm </t>
  </si>
  <si>
    <t xml:space="preserve">059780036036 </t>
  </si>
  <si>
    <t xml:space="preserve">05978036 </t>
  </si>
  <si>
    <t xml:space="preserve">Unna </t>
  </si>
  <si>
    <t xml:space="preserve">059780040040 </t>
  </si>
  <si>
    <t xml:space="preserve">05978040 </t>
  </si>
  <si>
    <t xml:space="preserve">Werne </t>
  </si>
  <si>
    <t>Gebietsstand 31.12.2019</t>
  </si>
  <si>
    <t>Regio Schlüssel</t>
  </si>
  <si>
    <t>./. Reisekosten (auswärtige Geschäftsreisen,         Fortbildungen, ggf. Übernachtungen, Verpflegung, etc.)</t>
  </si>
  <si>
    <t>./. Zinsen (Kredite - nur für's Unternehmen!!!)</t>
  </si>
  <si>
    <t>2. GRÜNDUNGSNEBENKOSTEN (einmalig)</t>
  </si>
  <si>
    <t>Anmeldungen, Genehmigungen, Eintragungen                                                                        (Notar, Handelsregister, Konzessionen)</t>
  </si>
  <si>
    <t>Beratungen (Unternehmens-, Steuerberater)</t>
  </si>
  <si>
    <t>Markteinführung (Erste Marketing-, Werbemaßnahmen, Website, etc.)</t>
  </si>
  <si>
    <t>Anlaufkosten bzw. Sachgemeinkosten (für max. sechs Monate)</t>
  </si>
  <si>
    <t>Reserven (z.B. für unvorhergesehene Ereignisse)</t>
  </si>
  <si>
    <t>Gesamtbedarf (Summe Investitionen, Gründungsnebenkosten, Betriebsmittel)</t>
  </si>
  <si>
    <t>Betriebsausstattung:</t>
  </si>
  <si>
    <t xml:space="preserve">    je &gt;952€ (Maschinen, Arbeitsgeräte usw)</t>
  </si>
  <si>
    <t xml:space="preserve">    geringwertig GWG je &lt; 952 €</t>
  </si>
  <si>
    <t xml:space="preserve">  Betriebsausstattung &gt;952€ SUMME</t>
  </si>
  <si>
    <t>Betriebsaustattung SUMME</t>
  </si>
  <si>
    <t xml:space="preserve">     je &gt;952€ (Büroeinrichtung, EDV usw)</t>
  </si>
  <si>
    <t xml:space="preserve">  Büroausstattung je &gt;952€ SUMME</t>
  </si>
  <si>
    <t xml:space="preserve">  Betriebsausstattung &lt;952€ SUMME</t>
  </si>
  <si>
    <t xml:space="preserve">  Büroausstattung je &lt;952€ SUMME</t>
  </si>
  <si>
    <t>Büroausstattung SUMME</t>
  </si>
  <si>
    <t xml:space="preserve">  Fahrzeuge</t>
  </si>
  <si>
    <t>Fahrzeuge SUMME</t>
  </si>
  <si>
    <t>Verwandtendarlehen / Drittmittel (langfristig, ungesichert)</t>
  </si>
  <si>
    <t>Gründungszuschuss (Agentur für Arbeit) oder Einstiegsgeld (Jobcenter)</t>
  </si>
  <si>
    <t xml:space="preserve"> - Tilgung Verwandtendarlehen</t>
  </si>
  <si>
    <t>Hausbankdarlehen 1</t>
  </si>
  <si>
    <t>Hausbankdarlehen 2</t>
  </si>
  <si>
    <t>Kredit:</t>
  </si>
  <si>
    <t>Jahr:</t>
  </si>
  <si>
    <t>Zur Info: Stand 01.08.2020</t>
  </si>
  <si>
    <t>SUMME KREDITDATEN:</t>
  </si>
  <si>
    <t>KREDITAUSZAHLUNG:</t>
  </si>
  <si>
    <t>Auszahlung</t>
  </si>
  <si>
    <t>Darauf zu zahlende Einkommensteuer lt. Steuerrechner BMF 2021  *)</t>
  </si>
  <si>
    <t>Startinvest</t>
  </si>
  <si>
    <t>Bedarfsgemeinschaft:</t>
  </si>
  <si>
    <t>werden direkt abgeschrieben</t>
  </si>
  <si>
    <t>Kreditsumme (wird ggf. verzinst und getilgt)</t>
  </si>
  <si>
    <t>Benennung</t>
  </si>
  <si>
    <t>Was:</t>
  </si>
  <si>
    <t>Altersgruppe</t>
  </si>
  <si>
    <t>1 - 6 Jahre</t>
  </si>
  <si>
    <t>7 - 12 Jahre</t>
  </si>
  <si>
    <t>13 - 18 Jahre</t>
  </si>
  <si>
    <t>D A T E N B L A T T   (intern)</t>
  </si>
  <si>
    <t>Max /2022 *)</t>
  </si>
  <si>
    <t>Max /2023 *)</t>
  </si>
  <si>
    <t xml:space="preserve"> *) Schätzung</t>
  </si>
  <si>
    <t>Rentenversicherung</t>
  </si>
  <si>
    <t>Arbeitslosenversicherg.</t>
  </si>
  <si>
    <t>Krankenversicherung</t>
  </si>
  <si>
    <t>Pflegeversversicherung</t>
  </si>
  <si>
    <t>Berufsgenossenschaft</t>
  </si>
  <si>
    <t>Minijobber</t>
  </si>
  <si>
    <t>Höchstbetrag (mon.)</t>
  </si>
  <si>
    <t>(m.Kindern)</t>
  </si>
  <si>
    <t>KV-Höchstbeträge</t>
  </si>
  <si>
    <t>PV-Höchstbeträge</t>
  </si>
  <si>
    <t>Pauschale Abzüge</t>
  </si>
  <si>
    <t>KV je Mon</t>
  </si>
  <si>
    <t>PV je Mon</t>
  </si>
  <si>
    <t>&gt;73T€ (ledig) bzw. &gt;151T€ (verheiratet)</t>
  </si>
  <si>
    <t>Krankenversicherungsbeiträge</t>
  </si>
  <si>
    <t>Pflegeversicherungsbeiträge</t>
  </si>
  <si>
    <t>Berücksichtigung der Beitragsbemessungsgrenzen beim Gehalt inkl. Zuschlägen</t>
  </si>
  <si>
    <t>Beträge KV/PV (maximal):</t>
  </si>
  <si>
    <t>RV je Mon</t>
  </si>
  <si>
    <t>BG je Mon</t>
  </si>
  <si>
    <t>Version</t>
  </si>
  <si>
    <t>Prüfung/Eintrag:</t>
  </si>
  <si>
    <t>1/3 Bezugsgröße(Mindestbeträge)</t>
  </si>
  <si>
    <t>Krankenversicherung (Grundbetr.)</t>
  </si>
  <si>
    <t>SU Krankenversicherung</t>
  </si>
  <si>
    <t>AN/AG-Beiträge in %</t>
  </si>
  <si>
    <t>AN/AG-Beiträge max. mtl. (50%):</t>
  </si>
  <si>
    <t>Berufsgenossenschaft (nur AG)</t>
  </si>
  <si>
    <t xml:space="preserve">SUMME </t>
  </si>
  <si>
    <t>SUMME Arbeitnehmer</t>
  </si>
  <si>
    <t>SUMME Arbeitgeber</t>
  </si>
  <si>
    <t>Krankenversicherung (Zusatzbetr.)</t>
  </si>
  <si>
    <t>(muß entpr. (staatl./gesetzl.) Änderungen jeweils angepasst werden)</t>
  </si>
  <si>
    <t>Soz.-Vers.-Abgaben in %</t>
  </si>
  <si>
    <t>Anpassung:</t>
  </si>
  <si>
    <t>SUMME Arbeitnehmer (max.)</t>
  </si>
  <si>
    <t>SUMME Arbeitgeber (max.)</t>
  </si>
  <si>
    <t>1. Sozialversicherunsabgaben</t>
  </si>
  <si>
    <t>2. Kindergeld</t>
  </si>
  <si>
    <t>3. Einkommensteuer</t>
  </si>
  <si>
    <t>Beträge KV/PV (minimal):</t>
  </si>
  <si>
    <t>Mindestbetrag KV (zahlt auch JC)</t>
  </si>
  <si>
    <t>Mindestbetrag PV (zahlt auchJC)</t>
  </si>
  <si>
    <t>Gesetzl. Bezugsgröße</t>
  </si>
  <si>
    <t>Kosten des täglichen Bedarfs (Essen, Trinken, Kleidung, Körperpflege, Kino, etc.)</t>
  </si>
  <si>
    <t>Einkommensteuer/Vorauszahlungen bzw. Rücklage</t>
  </si>
  <si>
    <r>
      <t xml:space="preserve">Sonstige Ausgaben (Was?): </t>
    </r>
    <r>
      <rPr>
        <b/>
        <sz val="12"/>
        <color rgb="FFFF0000"/>
        <rFont val="Arial"/>
        <family val="2"/>
      </rPr>
      <t xml:space="preserve"> Erklärung eintragen</t>
    </r>
  </si>
  <si>
    <r>
      <rPr>
        <b/>
        <u/>
        <sz val="12"/>
        <color rgb="FFFF0000"/>
        <rFont val="Arial"/>
        <family val="2"/>
      </rPr>
      <t>Zur Info</t>
    </r>
    <r>
      <rPr>
        <b/>
        <sz val="12"/>
        <color rgb="FFFF0000"/>
        <rFont val="Arial"/>
        <family val="2"/>
      </rPr>
      <t>:  Hartz IV (= ALG II)-Regelsätze</t>
    </r>
  </si>
  <si>
    <r>
      <rPr>
        <b/>
        <u/>
        <sz val="12"/>
        <color rgb="FFFF0000"/>
        <rFont val="Arial"/>
        <family val="2"/>
      </rPr>
      <t>Zur Info</t>
    </r>
    <r>
      <rPr>
        <b/>
        <sz val="12"/>
        <color rgb="FFFF0000"/>
        <rFont val="Arial"/>
        <family val="2"/>
      </rPr>
      <t>:  Mindestunterhalt (Ddf. Tabelle)</t>
    </r>
  </si>
  <si>
    <r>
      <t xml:space="preserve">Sonstige Einkünfte (Was?):  </t>
    </r>
    <r>
      <rPr>
        <b/>
        <sz val="12"/>
        <color rgb="FFFF0000"/>
        <rFont val="Arial"/>
        <family val="2"/>
      </rPr>
      <t xml:space="preserve"> Erklärung eintragen</t>
    </r>
  </si>
  <si>
    <t>./. Privatentnahmen für 12 Monate (bzw. Rumpfjahr: s. Basisdaten)</t>
  </si>
  <si>
    <r>
      <t xml:space="preserve">./. Evtl. anrechenbare Gewerbesteuer </t>
    </r>
    <r>
      <rPr>
        <b/>
        <i/>
        <sz val="12"/>
        <color indexed="10"/>
        <rFont val="Arial"/>
        <family val="2"/>
      </rPr>
      <t>(max. Messbetrag x 3,8 bzw. eff. Gewerbesteuerlast)</t>
    </r>
  </si>
  <si>
    <r>
      <t xml:space="preserve">Kirchensteuer: Kirchenmitglied </t>
    </r>
    <r>
      <rPr>
        <b/>
        <i/>
        <sz val="12"/>
        <color indexed="10"/>
        <rFont val="Arial"/>
        <family val="2"/>
      </rPr>
      <t>(Eintrag s. Basisdaten)</t>
    </r>
  </si>
  <si>
    <r>
      <t>Darauf zu zahlender Solidaritätszuschlag (5,5%)</t>
    </r>
    <r>
      <rPr>
        <b/>
        <i/>
        <sz val="12"/>
        <color rgb="FFFF0000"/>
        <rFont val="Arial"/>
        <family val="2"/>
      </rPr>
      <t xml:space="preserve"> für 90% Entfall ab 2021</t>
    </r>
  </si>
  <si>
    <r>
      <t xml:space="preserve">Ab 2021 ggf. </t>
    </r>
    <r>
      <rPr>
        <b/>
        <sz val="12"/>
        <color rgb="FFFF0000"/>
        <rFont val="Arial"/>
        <family val="2"/>
      </rPr>
      <t>5,5%</t>
    </r>
    <r>
      <rPr>
        <b/>
        <sz val="12"/>
        <color indexed="8"/>
        <rFont val="Arial"/>
        <family val="2"/>
      </rPr>
      <t xml:space="preserve"> auf Zeile 69,wenn zu verst. Eink.</t>
    </r>
  </si>
  <si>
    <r>
      <t>auf Zeile 70,</t>
    </r>
    <r>
      <rPr>
        <sz val="12"/>
        <color rgb="FFFF0000"/>
        <rFont val="Arial"/>
        <family val="2"/>
      </rPr>
      <t xml:space="preserve"> </t>
    </r>
    <r>
      <rPr>
        <b/>
        <sz val="12"/>
        <color indexed="8"/>
        <rFont val="Arial"/>
        <family val="2"/>
      </rPr>
      <t>wenn Kirchenmitglied</t>
    </r>
  </si>
  <si>
    <t>Freibetrag</t>
  </si>
  <si>
    <t>Grenzwert I</t>
  </si>
  <si>
    <t>Basiswert I</t>
  </si>
  <si>
    <t>Fixwert I</t>
  </si>
  <si>
    <t>Grenzwert II</t>
  </si>
  <si>
    <t>Basiswert II</t>
  </si>
  <si>
    <t>Fixwert II.1</t>
  </si>
  <si>
    <t>Fixwert II.2</t>
  </si>
  <si>
    <t>Grenzwert III</t>
  </si>
  <si>
    <t>Faktor I</t>
  </si>
  <si>
    <t xml:space="preserve"> - Fixwert III</t>
  </si>
  <si>
    <t>Grenzwert IV</t>
  </si>
  <si>
    <t>Faktor II</t>
  </si>
  <si>
    <t xml:space="preserve"> - Fixwert IV</t>
  </si>
  <si>
    <t>Einkommensteuer</t>
  </si>
  <si>
    <t>Übertrag nach PE</t>
  </si>
  <si>
    <t>Gesetzlich</t>
  </si>
  <si>
    <t>14.xxx - 57.xxx €</t>
  </si>
  <si>
    <t>9.xxx - 14.xxx €</t>
  </si>
  <si>
    <t>57.xxx - 27x.xxx €</t>
  </si>
  <si>
    <t>&gt; 27x.xxx €</t>
  </si>
  <si>
    <t>Einkommensteuertarif - Formel 2021: (Beispiel)</t>
  </si>
  <si>
    <t>GF</t>
  </si>
  <si>
    <t>gesetzl SV</t>
  </si>
  <si>
    <t>Künstlerkasse</t>
  </si>
  <si>
    <t>1/2 in LP</t>
  </si>
  <si>
    <t>n.a.</t>
  </si>
  <si>
    <t>Schätzung!</t>
  </si>
  <si>
    <t>4. Kreditinformationen</t>
  </si>
  <si>
    <t>1/2 in PE o AV</t>
  </si>
  <si>
    <t>AV je Mon</t>
  </si>
  <si>
    <t>Freiwillig/privat</t>
  </si>
  <si>
    <t>KV,PV evtl. Priv., RV+AV</t>
  </si>
  <si>
    <t>1/1 in PE nur KV,PV in PE</t>
  </si>
  <si>
    <t>EU od. Freiberufler</t>
  </si>
  <si>
    <t xml:space="preserve"> Summe der Aufwendungen</t>
  </si>
  <si>
    <t xml:space="preserve"> = Geschäftsergebnis</t>
  </si>
  <si>
    <t>"1" Gesetzlich versichert
"2" Künstlerkasse
"3" Privat versichert</t>
  </si>
  <si>
    <r>
      <t>Zur Info</t>
    </r>
    <r>
      <rPr>
        <b/>
        <i/>
        <sz val="12"/>
        <color rgb="FFFF0000"/>
        <rFont val="Arial"/>
        <family val="2"/>
      </rPr>
      <t>: Zahlungen Jobcenter (ALG I o. II, Einstiegsgeld,Krankenkasse/Pflegevers. etc.)</t>
    </r>
  </si>
  <si>
    <t xml:space="preserve">               Über- (+) bzw. Unterdeckung (./.) pro Jahr inkl. Zahlungen Jobcenter</t>
  </si>
  <si>
    <t>Geschäftsführer Kapitalgesellschaft:</t>
  </si>
  <si>
    <t>Beiträge private KV/PV:</t>
  </si>
  <si>
    <t>Betriebsergebnis/Monat</t>
  </si>
  <si>
    <t>KV,PV</t>
  </si>
  <si>
    <t>Information:</t>
  </si>
  <si>
    <t xml:space="preserve"> = Betriebsergebnis (EBIT)</t>
  </si>
  <si>
    <t>BERECHNUNG:</t>
  </si>
  <si>
    <r>
      <t xml:space="preserve"> = Gewinn/Verlust </t>
    </r>
    <r>
      <rPr>
        <b/>
        <u/>
        <sz val="12"/>
        <color indexed="10"/>
        <rFont val="Arial"/>
        <family val="2"/>
      </rPr>
      <t>vor</t>
    </r>
    <r>
      <rPr>
        <b/>
        <sz val="12"/>
        <color indexed="10"/>
        <rFont val="Arial"/>
        <family val="2"/>
      </rPr>
      <t xml:space="preserve"> Steuerberechnungen</t>
    </r>
  </si>
  <si>
    <r>
      <t xml:space="preserve">Gewerbesteuer </t>
    </r>
    <r>
      <rPr>
        <i/>
        <sz val="12"/>
        <color indexed="10"/>
        <rFont val="Arial"/>
        <family val="2"/>
      </rPr>
      <t>(z. B. Hebesatz Köln: 475%)</t>
    </r>
  </si>
  <si>
    <r>
      <t xml:space="preserve">Körperschaftssteuer </t>
    </r>
    <r>
      <rPr>
        <i/>
        <sz val="12"/>
        <color indexed="10"/>
        <rFont val="Arial"/>
        <family val="2"/>
      </rPr>
      <t>(nur jur. Gesellsch., 15,825%)</t>
    </r>
  </si>
  <si>
    <t>1.  KAPITALBEDARFSPLAN</t>
  </si>
  <si>
    <t>2. Abschreibungen (AfA)</t>
  </si>
  <si>
    <t>3. Personalkosten                 Jahr</t>
  </si>
  <si>
    <t>Davon GWG's</t>
  </si>
  <si>
    <t>Anzahl Monate negativ:</t>
  </si>
  <si>
    <t>letzter Monat negativ:</t>
  </si>
  <si>
    <t>4. Liquiditätsanalyse</t>
  </si>
  <si>
    <t>6. Jährliche Überschussrechnung</t>
  </si>
  <si>
    <t>7. (Annähernde) Berechnung "Einkommensteuer" *)</t>
  </si>
  <si>
    <r>
      <t>Über- (+) bzw. Unterdeckung (./.) p</t>
    </r>
    <r>
      <rPr>
        <b/>
        <i/>
        <sz val="12"/>
        <color rgb="FFFF0000"/>
        <rFont val="Arial"/>
        <family val="2"/>
      </rPr>
      <t>ro Jahr (</t>
    </r>
    <r>
      <rPr>
        <b/>
        <u/>
        <sz val="12"/>
        <color rgb="FFFF0000"/>
        <rFont val="Arial"/>
        <family val="2"/>
      </rPr>
      <t>vor JC-ALG</t>
    </r>
    <r>
      <rPr>
        <b/>
        <sz val="12"/>
        <color rgb="FFFF0000"/>
        <rFont val="Arial"/>
        <family val="2"/>
      </rPr>
      <t>)</t>
    </r>
  </si>
  <si>
    <t>8. (Annähernde) Gewerbesteuer/Körperschaftssteuerberechnung:</t>
  </si>
  <si>
    <r>
      <t>Gewinn/Verlust (</t>
    </r>
    <r>
      <rPr>
        <sz val="12"/>
        <color rgb="FFFF0000"/>
        <rFont val="Arial"/>
        <family val="2"/>
      </rPr>
      <t>vor AfA</t>
    </r>
    <r>
      <rPr>
        <sz val="12"/>
        <rFont val="Arial"/>
        <family val="2"/>
      </rPr>
      <t>) bzw. Jahreseinkommen als Geschäftsführer</t>
    </r>
  </si>
  <si>
    <t>5. Sozialversicherung Berechnungen (Beträge je Monat):</t>
  </si>
  <si>
    <t>Einzelunternehmung/GbR/Freiberufler:</t>
  </si>
  <si>
    <t>Zu versteuerndes Einkommen</t>
  </si>
  <si>
    <t>maximal</t>
  </si>
  <si>
    <t>Juli - Dezember</t>
  </si>
  <si>
    <t>Januar - Juni</t>
  </si>
  <si>
    <t>9. Gesetzliche Mindestlöhe</t>
  </si>
  <si>
    <t>Januar - Juni.</t>
  </si>
  <si>
    <t>Std. je</t>
  </si>
  <si>
    <t>KfW- Gründerdarlehen - ERP-Startgeld (067)</t>
  </si>
  <si>
    <t>Beantragung:   NRW-Mikrodarlehen: Über IHK, Gründerzentren oder Wirtschaftsförderung;   KfW-Gründerdarlehen: Über Hausbank (die behält nur einen Risikoanteil);    JC: Jobcenter</t>
  </si>
  <si>
    <t>./. Belastung Altkredite (nur Untern./Tilgungsanteil)</t>
  </si>
  <si>
    <t>Zins- und Tilgungsverpflichtungen von Privatkrediten</t>
  </si>
  <si>
    <t>10. Info Hartz IV- und Mindest-Unterhaltssätze</t>
  </si>
  <si>
    <t>Ermittlung Kindergeldbetrag im vorliegenden Fall:</t>
  </si>
  <si>
    <r>
      <t xml:space="preserve"> ./. Tilgungsaufwand Kredite (</t>
    </r>
    <r>
      <rPr>
        <sz val="12"/>
        <color indexed="10"/>
        <rFont val="Arial"/>
        <family val="2"/>
      </rPr>
      <t>nur für die Firma, ohne Privatkredite</t>
    </r>
    <r>
      <rPr>
        <sz val="12"/>
        <rFont val="Arial"/>
        <family val="2"/>
      </rPr>
      <t>)</t>
    </r>
  </si>
  <si>
    <t>GF Gehalt netto:</t>
  </si>
  <si>
    <t>Schätzung</t>
  </si>
  <si>
    <t>Kindergeld</t>
  </si>
  <si>
    <t>Zuschüsse zur Gründung</t>
  </si>
  <si>
    <t>Notwendige monatl. Entnahme bis zum Auslaufen der Zuschüsse</t>
  </si>
  <si>
    <t>EUR je Mon.</t>
  </si>
  <si>
    <t xml:space="preserve">Privatentnahmen/Berechnung des notwendigen Unternehmerlohns   </t>
  </si>
  <si>
    <r>
      <t>Monatliche</t>
    </r>
    <r>
      <rPr>
        <b/>
        <u/>
        <sz val="14"/>
        <color rgb="FFDD0806"/>
        <rFont val="Arial"/>
        <family val="2"/>
      </rPr>
      <t xml:space="preserve"> private Ausgaben</t>
    </r>
  </si>
  <si>
    <r>
      <t>Monatliche</t>
    </r>
    <r>
      <rPr>
        <b/>
        <sz val="14"/>
        <color rgb="FFFF0000"/>
        <rFont val="Arial"/>
        <family val="2"/>
      </rPr>
      <t xml:space="preserve"> sonstige Einnahmen </t>
    </r>
    <r>
      <rPr>
        <b/>
        <u/>
        <sz val="14"/>
        <color rgb="FFFF0000"/>
        <rFont val="Arial"/>
        <family val="2"/>
      </rPr>
      <t>(ohne/außer geplanter Selbstständigkeit)</t>
    </r>
  </si>
  <si>
    <t>1. Geschäftsjahr (Rumpfjahr)</t>
  </si>
  <si>
    <t>2. Geschäftsjahr</t>
  </si>
  <si>
    <t>3. Geschäftsjahr</t>
  </si>
  <si>
    <t>TMJ-TMJ</t>
  </si>
  <si>
    <t>Welche?</t>
  </si>
  <si>
    <t>Schätzung Gewerbesteuer ggf. Körperschaftssteuer</t>
  </si>
  <si>
    <t>Nur Zinsen, Tilgung ist Privatausgabe!!!</t>
  </si>
  <si>
    <t>Tilgungsverpflichtungen von Krediten für die Unternehmensgründung</t>
  </si>
  <si>
    <t>Nur Tilgung, keine Zinsen!</t>
  </si>
  <si>
    <t>nur Anschaffung; wird abgeschrieben</t>
  </si>
  <si>
    <t>Hinweise</t>
  </si>
  <si>
    <r>
      <t xml:space="preserve">Normalerweise zinsfrei, </t>
    </r>
    <r>
      <rPr>
        <b/>
        <sz val="16"/>
        <color rgb="FFFF0000"/>
        <rFont val="Arial"/>
        <family val="2"/>
      </rPr>
      <t>Rückzahlungswerte manuell im Liq.-Plan eintragen</t>
    </r>
  </si>
  <si>
    <t>Sonstiges (Erklärung, WAS?)</t>
  </si>
  <si>
    <t>Gesamtsumme aus Eigen- und Fremdmitteln</t>
  </si>
  <si>
    <t>Liquiditätsplan Jahr 1</t>
  </si>
  <si>
    <t>Liquiditätsplan Jahr 2</t>
  </si>
  <si>
    <t>Liquiditätsplan Jahr 3</t>
  </si>
  <si>
    <t>Zur Verfügung stehende Mittel aus Finanzplan</t>
  </si>
  <si>
    <t>Investitionen in Monat 1 aus Kapitalplan</t>
  </si>
  <si>
    <t xml:space="preserve">  Anfangsbestand an flüssigen Mitteln   (Kasse, Bar)</t>
  </si>
  <si>
    <t xml:space="preserve"> + Sonstige Zahlungseingänge: Darlehen (Bank, Jobcenter)</t>
  </si>
  <si>
    <t>(Daten müssen mit dem Liquiditätsplan (ohne MwSt.)</t>
  </si>
  <si>
    <t>übereinstimmen.)</t>
  </si>
  <si>
    <t>)</t>
  </si>
  <si>
    <t xml:space="preserve">)   Alle Daten müssen - jeweils </t>
  </si>
  <si>
    <t>)   mit den Zahlen im</t>
  </si>
  <si>
    <t>)    Liquiditätsplan</t>
  </si>
  <si>
    <t>)    übereinstimmen</t>
  </si>
  <si>
    <t>Private Kfz.-Kosten</t>
  </si>
  <si>
    <t>Schätzung, ca. 16,5% vom monatlichen Ertrag</t>
  </si>
  <si>
    <t>Schätzung, evtl. freiwillig</t>
  </si>
  <si>
    <t>Schätzung, freiwillig, Mindestbeitrag 84,50 €/Mon.</t>
  </si>
  <si>
    <t>Schätzung, ca. 3,3% vom monatlichen Ertrag</t>
  </si>
  <si>
    <t>Z. B. monatliche Zahlungen Jobcenter</t>
  </si>
  <si>
    <t>Monatskosten! (Steuern/Versicherung umrechnen)</t>
  </si>
  <si>
    <t>Muss mind. Höhe der Kaptitalbedarfsplanung entsprechen</t>
  </si>
  <si>
    <t>Öffentliche Finanzierung 1 JC-Darlehen</t>
  </si>
  <si>
    <t xml:space="preserve">Öffentliche Finanzierung 2 (z.B. KfW-Startgeld / NRW-Mikrodarlehen) </t>
  </si>
  <si>
    <t>./. Material-/Wareneinkauf/Dienstl. über Lieferanten</t>
  </si>
  <si>
    <t>Tragen Sie für Ihre Investitionen und Gründungsnebenkosten die voraussichtlichen Beträge ein, die einmalig zu Gründung oder Betriebsübernahme anfallen. Bereits vorhandene Ausstattung, die geschäftlich genutzt werden soll (z.B. Laptop aus dem privaten Bereich) kann - nach Rücksprache mit dem Steuerberater - mit dem aktuellen Gebrauchswert eingebracht und im Finanzierungsplan als aktivierungsfähige Sacheinlage(n) geltend gemacht werden.                                                                                                                                                                                                Kalkulieren Sie dann Ihren Betriebsmittelbedarf für die ersten (maximal sechs) noch umsatzfreien Monate. Die Sachgemeinkosten beinhalten z.B. Miete oder Pacht, Energiekosten (Strom, Heizung, Gas), Versicherungen, Steuern, Beiträge, Fahrzeugkosten, Werbung, Reisekosten, Repräsentation, Instandhaltung von Maschinen und Geräten, Bürobedarf, Telefon, Steuerberatung, Rechtsberatung, Buchführung.                                                                                                                                                                                         Viele Gründungen scheitern wegen einer unzureichenden Kapitalausstattung und sich daraus ergebenden Liquiditätsengpässen. In der Regel geht man davon aus, dass die laufenden Ausgaben der ersten max. sechs Monate durch Rücklagen gedeckt sein sollen. Berücksichtigen Sie, dass Sie in der Anlaufphase möglicherweise Ihre Lebenshaltungskosten noch nicht aus dem Geschäftsergebnis finanzieren können.</t>
  </si>
  <si>
    <t>ohne Firma!</t>
  </si>
  <si>
    <t>monatl. (Voraus-)Zahlungen</t>
  </si>
  <si>
    <r>
      <rPr>
        <b/>
        <sz val="12"/>
        <color rgb="FFFF0000"/>
        <rFont val="Arial"/>
        <family val="2"/>
      </rPr>
      <t>Haftpflichtversicherung</t>
    </r>
    <r>
      <rPr>
        <b/>
        <sz val="12"/>
        <rFont val="Arial"/>
        <family val="2"/>
      </rPr>
      <t xml:space="preserve"> (ggf. Hausrats-/Rechtsschutzversicherung etc.)</t>
    </r>
  </si>
  <si>
    <t xml:space="preserve"> - Rundfunkgeb., Telefon, Fax, Internet, GEMA, SKY, etc.</t>
  </si>
  <si>
    <t xml:space="preserve"> - Bareinkäufe (Büromaterial, Verpackung, Porti, etc.)</t>
  </si>
  <si>
    <t>Gesamtbedarf</t>
  </si>
  <si>
    <t>eines Businessplanes</t>
  </si>
  <si>
    <t>Betriebsausstattung (Maschinen, Geräte, Möbel, etc.; inkl. evtl. Übernahme)</t>
  </si>
  <si>
    <t>Büroausstattung (inkl. evtl. Übernahme)</t>
  </si>
  <si>
    <t>(Erste) Warenausstattung (inkl. evtl. Übernahme)</t>
  </si>
  <si>
    <t>Renovierungskosten / Umbaukosten / Nebenkosten (evtl. inkl. Eigenleistung)</t>
  </si>
  <si>
    <t>Sacheinlagen/Eigenleistung (aktivierungsfähig)</t>
  </si>
  <si>
    <t>Rentabilitätsrechnung/Ertragsvorschau</t>
  </si>
  <si>
    <t>Kapitalbedarfsplan</t>
  </si>
  <si>
    <t>Finanzierungsplan</t>
  </si>
  <si>
    <t>./.Rundfunkgeb., Tel., Hdy, Internet, GEMA, SKY, etc.</t>
  </si>
  <si>
    <t xml:space="preserve"> - Personalkosten Geschäftsführung (inkl. Soz.abg.; nur Kapitalges.)</t>
  </si>
  <si>
    <t>Monatl. Liquiditätssaldo (= Liquiditätszugang ./. Liquiditätsabgang)</t>
  </si>
  <si>
    <t>Nur betriebsbezogen, bitte beschreiben</t>
  </si>
  <si>
    <t>Ohne Unternehmer!</t>
  </si>
  <si>
    <t>Nur bei GmbH bzw. jur. Gesellschaft</t>
  </si>
  <si>
    <t>Nur Firma</t>
  </si>
  <si>
    <t>Ohne Abschreibungen und kalk. Verzinsung!!!</t>
  </si>
  <si>
    <t>Nur Firma; Betriebshaftpflicht, Einbruch/Diebstahl, ggf. Rechtsschutz, etc.</t>
  </si>
  <si>
    <t>Nur Firma: Fahrzeuge, Maschinen etc.</t>
  </si>
  <si>
    <t>Evtl. in Materialkosten einrechnen</t>
  </si>
  <si>
    <t>Bankgebühren (getrenntes Konto!), Steuerberater, Kammerbeiträge, etc.</t>
  </si>
  <si>
    <t>Nur Firmenkredite</t>
  </si>
  <si>
    <t>Schuld aus Umsatz abzügl. Zahlungen aus Kosten</t>
  </si>
  <si>
    <t>Fahrzeuge (inkl. evtl. Übernahme)</t>
  </si>
  <si>
    <r>
      <t>Ermitteln Sie dann im Blatt "</t>
    </r>
    <r>
      <rPr>
        <b/>
        <sz val="14"/>
        <color rgb="FF0070C0"/>
        <rFont val="Arial"/>
        <family val="2"/>
      </rPr>
      <t>Finanzplanung</t>
    </r>
    <r>
      <rPr>
        <b/>
        <sz val="14"/>
        <color indexed="10"/>
        <rFont val="Arial"/>
        <family val="2"/>
      </rPr>
      <t>" die Herkunft Ihres benötigten Kapitals. Ihre Eigenmittel (inkl. Verwandtendarlehen- ACHTUNG: Nur mit schriftlichem Vertrag!) bilden die Grundlage für eine solide Unternehmensfinanzierung. Sie sollten in angemessenem Umfang (mind. 15 %) eingesetzt werden können, um eine möglichst krisenfeste Finanzierung zu erreichen. 
Darüber hinaus gewinnt Ihr Gründungsvorhaben insbes. im Hinblick auf ein Kreditgespräch bei der Bank an Überzeugungskraft, wennSie - mit der Bereitschaft, eigene Mittel zu investieren - deutlich machen, dass Sie von Erfolg Ihrer Idee überzeugt sind. Planen Sie neben den Eigenmitteln dann die ggf. erforderlichen Kredite.</t>
    </r>
  </si>
  <si>
    <t>Nur laufender Aufwand, nicht Investitionen</t>
  </si>
  <si>
    <t>Produkt 1</t>
  </si>
  <si>
    <t>Mengenangaben</t>
  </si>
  <si>
    <t>Preisangaben je Stück</t>
  </si>
  <si>
    <t>Produkt 2</t>
  </si>
  <si>
    <t>Produkt 3</t>
  </si>
  <si>
    <t>Produkt 4</t>
  </si>
  <si>
    <t>Produkt 5</t>
  </si>
  <si>
    <t>Monatsumsatz</t>
  </si>
  <si>
    <t>KUMULIERT</t>
  </si>
  <si>
    <t>Gesamtumsatz Produkt 1</t>
  </si>
  <si>
    <t>Gesamtumsatz Produkt 5</t>
  </si>
  <si>
    <t>Gesamtumsatz Produkt 4</t>
  </si>
  <si>
    <t>Gesamtumsatz Produkt 3</t>
  </si>
  <si>
    <t>Gesamtumsatz Produkt 2</t>
  </si>
  <si>
    <t>Kreditsumme wird (ggf. verzinst) und getilgt)</t>
  </si>
  <si>
    <r>
      <t xml:space="preserve">Geben Sie Ihre Plandaten in der Reihenfolge der Tabellenblätter ein bzw. tragen Sie Ihre Plandaten handschriftlich ein. Die </t>
    </r>
    <r>
      <rPr>
        <b/>
        <u/>
        <sz val="14"/>
        <color rgb="FFFF0000"/>
        <rFont val="Arial"/>
        <family val="2"/>
      </rPr>
      <t xml:space="preserve">Eingabefelder sind </t>
    </r>
    <r>
      <rPr>
        <b/>
        <u/>
        <sz val="14"/>
        <color rgb="FF0070C0"/>
        <rFont val="Arial"/>
        <family val="2"/>
      </rPr>
      <t>hellblau</t>
    </r>
    <r>
      <rPr>
        <b/>
        <u/>
        <sz val="14"/>
        <color rgb="FFFF0000"/>
        <rFont val="Arial"/>
        <family val="2"/>
      </rPr>
      <t xml:space="preserve"> unterlegt</t>
    </r>
    <r>
      <rPr>
        <b/>
        <sz val="14"/>
        <color indexed="10"/>
        <rFont val="Arial"/>
        <family val="2"/>
      </rPr>
      <t>. Die anderen Felder sind jeweils gesperrt und können/dürfen nicht beschrieben werden. Beachten Sie die auf jedem Blatt zusätzlich aufgeführten Hinweise.</t>
    </r>
  </si>
  <si>
    <r>
      <t xml:space="preserve"> + mon. Zahlungen JC (ALG I o. II; Einstiegsgeld, </t>
    </r>
    <r>
      <rPr>
        <b/>
        <i/>
        <sz val="16"/>
        <color indexed="10"/>
        <rFont val="Arial"/>
        <family val="2"/>
      </rPr>
      <t>Kr.kasse, Pflegev</t>
    </r>
    <r>
      <rPr>
        <i/>
        <sz val="16"/>
        <color indexed="10"/>
        <rFont val="Arial"/>
        <family val="2"/>
      </rPr>
      <t>.,</t>
    </r>
    <r>
      <rPr>
        <i/>
        <sz val="16"/>
        <rFont val="Arial"/>
        <family val="2"/>
      </rPr>
      <t>etc.)</t>
    </r>
  </si>
  <si>
    <r>
      <t xml:space="preserve"> - Belastung Altkredite</t>
    </r>
    <r>
      <rPr>
        <b/>
        <i/>
        <sz val="16"/>
        <color rgb="FFFF0000"/>
        <rFont val="Arial"/>
        <family val="2"/>
      </rPr>
      <t xml:space="preserve"> NUR FIRMA!!!</t>
    </r>
    <r>
      <rPr>
        <i/>
        <sz val="16"/>
        <rFont val="Arial"/>
        <family val="2"/>
      </rPr>
      <t xml:space="preserve"> (bitte gesondert erläutern)</t>
    </r>
  </si>
  <si>
    <r>
      <t xml:space="preserve">entsprechend Formular "Privatentnahmen" </t>
    </r>
    <r>
      <rPr>
        <i/>
        <sz val="16"/>
        <color indexed="10"/>
        <rFont val="Arial"/>
        <family val="2"/>
      </rPr>
      <t>(nicht bei GmbH!!!)</t>
    </r>
  </si>
  <si>
    <r>
      <t xml:space="preserve">Diese Zeile </t>
    </r>
    <r>
      <rPr>
        <b/>
        <i/>
        <u/>
        <sz val="16"/>
        <color indexed="10"/>
        <rFont val="Arial"/>
        <family val="2"/>
      </rPr>
      <t>muss</t>
    </r>
    <r>
      <rPr>
        <b/>
        <i/>
        <sz val="16"/>
        <color indexed="10"/>
        <rFont val="Arial"/>
        <family val="2"/>
      </rPr>
      <t xml:space="preserve"> ständig positive Werte ausweisen</t>
    </r>
  </si>
  <si>
    <t>Aus Umsatz-/Liquiditätsplanung</t>
  </si>
  <si>
    <t>Umsatz-Planung Jahr 1</t>
  </si>
  <si>
    <t>Umsatz-Planung Jahr 2</t>
  </si>
  <si>
    <t>Umsatz-Planung Jahr 3</t>
  </si>
  <si>
    <t xml:space="preserve"> - Lfd. Fahrzeugkosten (OHNE Steuer, Versicherung, Leasing)</t>
  </si>
  <si>
    <t>Datum: xx.xx.xxxx</t>
  </si>
  <si>
    <t>Name des Projektes:   XXX</t>
  </si>
  <si>
    <t xml:space="preserve">Planen Sie die Mengen und die Stückpreise je Produkt und den daraus zu erwartenden monatlichen Umsatz für drei Jahre und bis zu fünf Produktgruppen. Fassen Sie ggf. Produktgruppen auf einem gesonderten Blatt zusammen. Sie können ggf. auch den geplanten Umsatz direkt in die Summenspalte eintragen. </t>
  </si>
  <si>
    <t xml:space="preserve"> - Versicherungen (inkl. Fahrzeuge) und Kfz-Steuer</t>
  </si>
  <si>
    <t>./. Lfd. Kfz-Kosten (OHNE Versicherg./Steuer/Leasing)</t>
  </si>
  <si>
    <t>./. Versicherungen (z.B. Betriebshaftpflicht, - ausfall; inkl. Fahrzeuge) und Kfz-Steuer</t>
  </si>
  <si>
    <t>Variable Kosten (Material, Fremdleistung etc.) für den geplanten Umsatz</t>
  </si>
  <si>
    <t>Aus monatlicher Umsatzplanung</t>
  </si>
  <si>
    <r>
      <t xml:space="preserve">Wie </t>
    </r>
    <r>
      <rPr>
        <b/>
        <i/>
        <u/>
        <sz val="16"/>
        <color rgb="FF000000"/>
        <rFont val="Arial"/>
        <family val="2"/>
      </rPr>
      <t>vertraglich</t>
    </r>
    <r>
      <rPr>
        <i/>
        <sz val="16"/>
        <color indexed="8"/>
        <rFont val="Arial"/>
        <family val="2"/>
      </rPr>
      <t xml:space="preserve"> veieinbart</t>
    </r>
  </si>
  <si>
    <t xml:space="preserve">)   </t>
  </si>
  <si>
    <t xml:space="preserve">)  </t>
  </si>
  <si>
    <t>)   ggf. ohne Mehrwertsteuer -</t>
  </si>
  <si>
    <r>
      <t>Für die "</t>
    </r>
    <r>
      <rPr>
        <b/>
        <sz val="14"/>
        <color rgb="FF0070C0"/>
        <rFont val="Arial"/>
        <family val="2"/>
      </rPr>
      <t>Liquiditätsplanung</t>
    </r>
    <r>
      <rPr>
        <b/>
        <sz val="14"/>
        <color indexed="10"/>
        <rFont val="Arial"/>
        <family val="2"/>
      </rPr>
      <t>" müssen Sie die variablen</t>
    </r>
    <r>
      <rPr>
        <b/>
        <sz val="14"/>
        <color rgb="FFFF0000"/>
        <rFont val="Arial"/>
        <family val="2"/>
      </rPr>
      <t xml:space="preserve"> Material-/Fremdleistungskosten für den geplanten Umsatz sowie die Personalkosten und alle sonstigen Fixkosten inkl. MwSt. ausschließlich für den Gewerbebetrieb planen.</t>
    </r>
    <r>
      <rPr>
        <b/>
        <sz val="14"/>
        <color indexed="10"/>
        <rFont val="Arial"/>
        <family val="2"/>
      </rPr>
      <t xml:space="preserve"> Personalkosten müssen neben den Bruttogehältern/-löhnen auch die Arbeitgeberanteile zur Sozialversicherung sowie ggf. freiwillige soz. Aufwendungen beinhalten. Die Daten werden für drei Jahre ermittelt. Eingetragen werden müssen dann auch evtl. geplante Zahlungen des Jobcenters, die monatlichen Privatentnahmen und mögliche Zinsen und Tilgungsraten. Die ausgewiesenen, kumulierten Liquiditätswerte sollten möglichst schnell ausschließlich positive Werte mit steigender Tendenz ausweisen.</t>
    </r>
  </si>
  <si>
    <t>entspricht pro (Rumpf-)Jahr</t>
  </si>
  <si>
    <r>
      <rPr>
        <b/>
        <u/>
        <sz val="16"/>
        <color rgb="FFDD0806"/>
        <rFont val="Arial"/>
        <family val="2"/>
      </rPr>
      <t xml:space="preserve">Hinweis bei Bedarf für einen Bankkredit: </t>
    </r>
    <r>
      <rPr>
        <b/>
        <sz val="16"/>
        <color rgb="FFDD0806"/>
        <rFont val="Arial"/>
        <family val="2"/>
      </rPr>
      <t xml:space="preserve">                                          </t>
    </r>
    <r>
      <rPr>
        <b/>
        <sz val="16"/>
        <color indexed="16"/>
        <rFont val="Arial"/>
        <family val="2"/>
      </rPr>
      <t xml:space="preserve"> Ihre Eigenmittel bilden die Grundlage für eine solide Unternehmensfinanzierung. Sie sollten in angemessenem Umfang (mind. 15 %) eingesetzt werden, um eine möglichst krisenfeste Finanzierung zu erreichen. 
Darüber hinaus gewinnt Ihr Gründungsvorhaben insbes. im Hinblick auf ein Kreditgespräch bei der Bank an Überzeugungskraft, indem Sie - mit der Bereitschaft, eigene Mittel zu investieren - deutlich machen, dass Sie von Erfolg Ihrer Idee überzeugt sind.</t>
    </r>
  </si>
  <si>
    <t>Zeitraum:</t>
  </si>
  <si>
    <t>Ggf. Anzahl Rumpfmonate:</t>
  </si>
  <si>
    <t>3. SONSTIGES</t>
  </si>
  <si>
    <t>Achtung: Bei Rumpfgeschäftsjahr Eintragungen im korrekten Anfangsmonat beginnen!</t>
  </si>
  <si>
    <t>Telefon, Rundfunkgebühren, Handy, Internet, Sky, Netflix, DAZN, etc.</t>
  </si>
  <si>
    <t>Alle Werte mit Umsatzsteuer!</t>
  </si>
  <si>
    <t>Alle Werte mit Umsatz-/Mehrwertsteuer!</t>
  </si>
  <si>
    <t xml:space="preserve"> + Umsatzerlöse (inkl. Umsatzsteuer)</t>
  </si>
  <si>
    <t xml:space="preserve"> - Umsatz-(Mehrwert-)steuer-Zahllast ("Vorsteuer")</t>
  </si>
  <si>
    <t xml:space="preserve"> - Sonst. betriebl. Steuern (OHNE Vorsteuer)</t>
  </si>
  <si>
    <r>
      <t>Zu den wichtigsten, wohl aber auch schwierigsten Ermittlungen im Rahmen des Unternehmens-konzeptes zählt die "</t>
    </r>
    <r>
      <rPr>
        <b/>
        <sz val="14"/>
        <color rgb="FF0070C0"/>
        <rFont val="Arial"/>
        <family val="2"/>
      </rPr>
      <t xml:space="preserve">Umsatzplanung" </t>
    </r>
    <r>
      <rPr>
        <b/>
        <sz val="14"/>
        <color rgb="FFFF0000"/>
        <rFont val="Arial"/>
        <family val="2"/>
      </rPr>
      <t>(inkl. Umsatzsteuer)</t>
    </r>
    <r>
      <rPr>
        <b/>
        <sz val="14"/>
        <color indexed="10"/>
        <rFont val="Arial"/>
        <family val="2"/>
      </rPr>
      <t>. Wenn auch eine derartige Prognose naturgemäß mit Unwägbarkeiten behaftet ist, so müssen Sie doch in der Lage sein, die Erfolgschancen Ihres Leistungsangebotes möglichst realistisch einzuschätzen. Daraus beantwortet sich die zentrale Frage, ob Sie mit Ihrem Vorhaben eine tragfähige Vollexistenz erreichen und Ihren künftigen finanziellen Verpflichtungen nachkommen können. Für die Prognose Ihrer Umsätze sollten Sie möglichst eigene Erfahrungen einbringen oder auch erfahrene Fachleute (Kammern, Google, Stat. Bundesamt, Unternehmensberater, Steuerberater) hinzuziehen. Für bestimmte Branchen, z.B. Einzelhandel, Gastronomie, liegen Betriebsvergleichsergebnisse vor, die Ihnen Anhaltspunkte für die eigene Planung bieten können.</t>
    </r>
  </si>
  <si>
    <r>
      <t xml:space="preserve">In der </t>
    </r>
    <r>
      <rPr>
        <b/>
        <sz val="14"/>
        <color rgb="FFFF0000"/>
        <rFont val="Arial"/>
        <family val="2"/>
      </rPr>
      <t>"</t>
    </r>
    <r>
      <rPr>
        <b/>
        <sz val="14"/>
        <color rgb="FF0070C0"/>
        <rFont val="Arial"/>
        <family val="2"/>
      </rPr>
      <t>Rentabilitätsberechnung</t>
    </r>
    <r>
      <rPr>
        <b/>
        <sz val="14"/>
        <color rgb="FFFF0000"/>
        <rFont val="Arial"/>
        <family val="2"/>
      </rPr>
      <t xml:space="preserve">" </t>
    </r>
    <r>
      <rPr>
        <b/>
        <sz val="14"/>
        <color indexed="10"/>
        <rFont val="Arial"/>
        <family val="2"/>
      </rPr>
      <t>werden ausschließlich firmenbezogene Daten (Umsätze und Kosten) meistens OHNE Umsatz-/Mehrwertsteuer (Ausnahme z.B. Kleingewerbe, Freiberufler) sowie die Abschreibungen (AfA) eingetragen und die ggf. fällig werdenden Gewerbe- und Körperschaftssteuern ermittelt (teilweise werden die Daten aus der Umsatz- bzw. Liquiditätsplanung automatisch übernommen). Das Ergebnis zeigt den Erfolg des geplanten Unternehmens. Spätestens im 2. Jahr sollte eine positive Rentabilität erreicht werden.</t>
    </r>
  </si>
  <si>
    <t>BETRÄGE GEWÖHLICH OHNE UMS.-/MW.-STEUER!!!</t>
  </si>
  <si>
    <r>
      <rPr>
        <b/>
        <u/>
        <sz val="12"/>
        <color rgb="FFFF0000"/>
        <rFont val="Arial"/>
        <family val="2"/>
      </rPr>
      <t>Ausnahme</t>
    </r>
    <r>
      <rPr>
        <b/>
        <sz val="12"/>
        <color rgb="FFFF0000"/>
        <rFont val="Arial"/>
        <family val="2"/>
      </rPr>
      <t>: Evtl. darf keine MwSt. abgezogen werden, z.B. Klein-</t>
    </r>
  </si>
  <si>
    <t>gewerbe, Freiberufler, etc - dann manuelle Korrektur erforderlich</t>
  </si>
  <si>
    <t>Alle Werte OHNE Umsatz-/Mehrwertsteuer!</t>
  </si>
  <si>
    <r>
      <t>Beginnen Sie damit, Datum und Projektnamen einzutragen und Ihre "</t>
    </r>
    <r>
      <rPr>
        <b/>
        <sz val="14"/>
        <color rgb="FF0070C0"/>
        <rFont val="Arial"/>
        <family val="2"/>
      </rPr>
      <t>Privatentnahmen</t>
    </r>
    <r>
      <rPr>
        <b/>
        <sz val="14"/>
        <color indexed="10"/>
        <rFont val="Arial"/>
        <family val="2"/>
      </rPr>
      <t xml:space="preserve">" zu ermitteln: Es ist wichtig, dass Sie sich zuerst einen Überblick darüber verschaffen, was Sie für Ihren Lebensunterhalt (inkl. Sozialkosten und Steuern) in etwa benötigen. Aus der Differenz von den privaten Aufwendungen (Miete, Lebenshaltung etc.) und evtl. anderen, nicht vorhabensbezogenen Einnahmen (Lohn/Gehalt der im Haushalt lebenden Partner, Kindergeld, etc. - </t>
    </r>
    <r>
      <rPr>
        <b/>
        <u/>
        <sz val="14"/>
        <color rgb="FFFF0000"/>
        <rFont val="Arial"/>
        <family val="2"/>
      </rPr>
      <t>diese Zahlen müssen auch in die Liquiditätsplanung übertragen werden</t>
    </r>
    <r>
      <rPr>
        <b/>
        <sz val="14"/>
        <color indexed="10"/>
        <rFont val="Arial"/>
        <family val="2"/>
      </rPr>
      <t>) ergibt sich zzgl. der Tilgungen und abzügl. evtl. Zahlungen des Jobcenters multipliziert mit der Monatszahl im Vergleich zur Rentabilität letztendlich das Resultat der Tragfähigkeit Ihres Vorhabens.</t>
    </r>
  </si>
  <si>
    <r>
      <rPr>
        <b/>
        <u/>
        <sz val="10"/>
        <rFont val="Arial"/>
        <family val="2"/>
      </rPr>
      <t>Formular FB011</t>
    </r>
    <r>
      <rPr>
        <b/>
        <u/>
        <sz val="16"/>
        <rFont val="Arial"/>
        <family val="2"/>
      </rPr>
      <t xml:space="preserve">                </t>
    </r>
  </si>
  <si>
    <t xml:space="preserve">Tabellen zur Erstellung     </t>
  </si>
  <si>
    <t>Für die Struktur und Aufbau der Kalkulation behalten wir uns das Urheberrecht vor. Sollten Sie diese für eigene Zwecken verwenden wollen, wenden Sie sich bitte an info@wirtschaftssenioren-nrw.de.</t>
  </si>
  <si>
    <t>Für die Struktur und Aufbau der Kalkulation behalten wir uns das Urheberrecht vor. Sollten Sie diese für eigene Zwecken verwenden wollen,</t>
  </si>
  <si>
    <t>wenden Sie sich bitte an info@wirtschaftssenioren-nrw.de.</t>
  </si>
  <si>
    <t>Schriftl. Vertrag erforderlich mit Zins-und Tilgungs-vereinbarung sowie Überweisung des Betrages auf das Firmenkonto</t>
  </si>
  <si>
    <t>Bezeichnung:</t>
  </si>
  <si>
    <t>./. Steuern (ohne Umsatz-/Mehrwertsteuer) *)</t>
  </si>
  <si>
    <t>*) Die Werte für Steuern sind aus den amtlichen Tabellen zu entnehmen und für eine aussagefähige Darstellung der Liquiditäts- und Ertragsrechnung notwendig. Eine endgültige Steuerberechnung kann nur durch Steuerberater erfolgen.</t>
  </si>
  <si>
    <t>und Rentabilitätsberechnung</t>
  </si>
  <si>
    <t>Privatentnahmen, Kapitalbedarfsplanung, Finanzplanung, Liquiditätsplan</t>
  </si>
  <si>
    <r>
      <t>Beplanen Sie dann Ihre "</t>
    </r>
    <r>
      <rPr>
        <b/>
        <sz val="14"/>
        <color rgb="FF0070C0"/>
        <rFont val="Arial"/>
        <family val="2"/>
      </rPr>
      <t>Kapitalbedarfsplanung</t>
    </r>
    <r>
      <rPr>
        <b/>
        <sz val="14"/>
        <color indexed="10"/>
        <rFont val="Arial"/>
        <family val="2"/>
      </rPr>
      <t xml:space="preserve">", d. h. tragen Sie für Ihre erforderlichen  Investitionen und Gründungsnebenkosten die voraussichtlichen Beträge ein, die einmalig zur Gründung oder Betriebsübernahme anfallen. Bereits vorhandene Ausstattung, die geschäftlich genutzt werden soll (z.B. Laptop aus dem privaten Bereich) kann - in Abstimmung mit dem Steuerberater - mit dem aktuellen Gebrauchswert eingebracht und im Finanzierungsplan als aktivierungsfähige Sacheinlage(n) geltend gemacht werden.                                                                                                                                                                                                Kalkulieren Sie dann Ihren Betriebsmittelbedarf für die ersten (max. sechs) evtl. noch umsatzfreien Monate. Die Sachgemeinkosten beinhalten z.B. Miete oder Pacht, Energiekosten (Strom, Heizung, Gas), Versicherungen, Steuern, Beiträge, Fahrzeugkosten, Werbung, Reisekosten, Repräsentation, Instandhaltung von Maschinen und Geräten, Bürobedarf, Telefon, Steuerberatung, Rechtsberatung, Buchführung </t>
    </r>
    <r>
      <rPr>
        <b/>
        <u/>
        <sz val="14"/>
        <color rgb="FFFF0000"/>
        <rFont val="Arial"/>
        <family val="2"/>
      </rPr>
      <t>VOR</t>
    </r>
    <r>
      <rPr>
        <b/>
        <sz val="14"/>
        <color indexed="10"/>
        <rFont val="Arial"/>
        <family val="2"/>
      </rPr>
      <t xml:space="preserve"> der aktiven Geschäftsaufnahme.                                                                                                                                                                                         Viele Gründungen scheitern wegen einer unzureichenden Kapitalausstattung und sich daraus ergebenden Liquiditätsengpässen. In der Regel geht man davon aus, dass die laufenden Ausgaben der ersten, umsatzfreien bzw. -reduzierten Monate durch Rücklagen gedeckt sein sollten. Berücksichtigen Sie, dass Sie in der Anlaufphase möglicherweise Ihre Lebenshaltungskosten noch nicht aus dem Geschäftsergebnis finanzieren können.</t>
    </r>
  </si>
  <si>
    <t>Mit dem Ausdruckbefehl können Sie abschließend alle Seiten ohne Seitenbemerkungen in schwarz/weiß für den Businessplan (Anhang zum Textteil) ausdrucken.</t>
  </si>
  <si>
    <r>
      <t>Z. K. :</t>
    </r>
    <r>
      <rPr>
        <b/>
        <i/>
        <sz val="14"/>
        <rFont val="Arial"/>
        <family val="2"/>
      </rPr>
      <t xml:space="preserve"> OHNE</t>
    </r>
    <r>
      <rPr>
        <i/>
        <sz val="14"/>
        <rFont val="Arial"/>
        <family val="2"/>
      </rPr>
      <t xml:space="preserve"> mon. Zahlungen JC (ALG I o. II; Einstiegsgeld, Kr.kasse, Pflegev.,etc.)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</si>
</sst>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dddd&quot;, &quot;mmmm\ dd&quot;, &quot;yyyy"/>
    <numFmt numFmtId="165" formatCode="#,##0.00&quot; €&quot;"/>
    <numFmt numFmtId="166" formatCode="#,##0&quot; €&quot;"/>
    <numFmt numFmtId="167" formatCode="#,##0\ [$€-407];\-#,##0\ [$€-407]"/>
    <numFmt numFmtId="168" formatCode="0.0%"/>
    <numFmt numFmtId="169" formatCode="0.0"/>
    <numFmt numFmtId="170" formatCode="0.000%"/>
    <numFmt numFmtId="171" formatCode="#,##0.00\ [$€-407];\-#,##0.00\ [$€-407]"/>
    <numFmt numFmtId="172" formatCode="###\ \ ;;\-\ \ ;@\ \ \ \ "/>
    <numFmt numFmtId="173" formatCode="###\ ###\ ##0"/>
    <numFmt numFmtId="174" formatCode="_-* #,##0\ [$€-407]_-;\-* #,##0\ [$€-407]_-;_-* &quot;-&quot;??\ [$€-407]_-;_-@_-"/>
    <numFmt numFmtId="175" formatCode="#,##0.00\ &quot;€&quot;"/>
    <numFmt numFmtId="176" formatCode="#,##0\ &quot;€&quot;"/>
  </numFmts>
  <fonts count="163">
    <font>
      <sz val="10"/>
      <name val="Arial"/>
      <family val="2"/>
    </font>
    <font>
      <sz val="11"/>
      <color theme="1"/>
      <name val="Calibri"/>
      <family val="2"/>
      <scheme val="minor"/>
    </font>
    <font>
      <sz val="10"/>
      <name val="Arial"/>
      <family val="2"/>
      <charset val="1"/>
    </font>
    <font>
      <sz val="12"/>
      <color indexed="8"/>
      <name val="Arial"/>
      <family val="2"/>
      <charset val="1"/>
    </font>
    <font>
      <sz val="11"/>
      <color indexed="8"/>
      <name val="Calibri"/>
      <family val="2"/>
      <charset val="1"/>
    </font>
    <font>
      <b/>
      <sz val="11"/>
      <color indexed="10"/>
      <name val="Arial"/>
      <family val="2"/>
      <charset val="1"/>
    </font>
    <font>
      <b/>
      <sz val="10"/>
      <color indexed="10"/>
      <name val="Arial"/>
      <family val="2"/>
      <charset val="1"/>
    </font>
    <font>
      <sz val="10"/>
      <color indexed="10"/>
      <name val="Arial"/>
      <family val="2"/>
      <charset val="1"/>
    </font>
    <font>
      <sz val="16"/>
      <color indexed="8"/>
      <name val="Arial"/>
      <family val="2"/>
      <charset val="1"/>
    </font>
    <font>
      <sz val="11"/>
      <color indexed="8"/>
      <name val="Arial"/>
      <family val="2"/>
      <charset val="1"/>
    </font>
    <font>
      <b/>
      <sz val="16"/>
      <color indexed="10"/>
      <name val="Arial"/>
      <family val="2"/>
      <charset val="1"/>
    </font>
    <font>
      <b/>
      <sz val="26"/>
      <color indexed="8"/>
      <name val="Arial"/>
      <family val="2"/>
      <charset val="1"/>
    </font>
    <font>
      <b/>
      <sz val="26"/>
      <color indexed="8"/>
      <name val="Calibri"/>
      <family val="2"/>
      <charset val="1"/>
    </font>
    <font>
      <b/>
      <sz val="11"/>
      <color indexed="8"/>
      <name val="Arial"/>
      <family val="2"/>
      <charset val="1"/>
    </font>
    <font>
      <b/>
      <sz val="20"/>
      <color indexed="16"/>
      <name val="Arial"/>
      <family val="2"/>
      <charset val="1"/>
    </font>
    <font>
      <sz val="10"/>
      <name val="Arial Unicode MS"/>
      <family val="2"/>
    </font>
    <font>
      <sz val="10"/>
      <color indexed="8"/>
      <name val="Arial"/>
      <family val="2"/>
      <charset val="1"/>
    </font>
    <font>
      <sz val="26"/>
      <color indexed="8"/>
      <name val="Arial"/>
      <family val="2"/>
      <charset val="1"/>
    </font>
    <font>
      <sz val="26"/>
      <color indexed="8"/>
      <name val="Calibri"/>
      <family val="2"/>
      <charset val="1"/>
    </font>
    <font>
      <b/>
      <u/>
      <sz val="22"/>
      <color indexed="10"/>
      <name val="Arial"/>
      <family val="2"/>
      <charset val="1"/>
    </font>
    <font>
      <u/>
      <sz val="26"/>
      <color indexed="8"/>
      <name val="Arial"/>
      <family val="2"/>
      <charset val="1"/>
    </font>
    <font>
      <sz val="11"/>
      <color indexed="10"/>
      <name val="Arial"/>
      <family val="2"/>
      <charset val="1"/>
    </font>
    <font>
      <sz val="20"/>
      <color indexed="8"/>
      <name val="Arial"/>
      <family val="2"/>
      <charset val="1"/>
    </font>
    <font>
      <sz val="20"/>
      <color indexed="8"/>
      <name val="Calibri"/>
      <family val="2"/>
      <charset val="1"/>
    </font>
    <font>
      <i/>
      <sz val="26"/>
      <color indexed="8"/>
      <name val="Arial"/>
      <family val="2"/>
      <charset val="1"/>
    </font>
    <font>
      <b/>
      <sz val="12"/>
      <color indexed="16"/>
      <name val="Arial"/>
      <family val="2"/>
      <charset val="1"/>
    </font>
    <font>
      <b/>
      <sz val="12"/>
      <color indexed="8"/>
      <name val="Arial"/>
      <family val="2"/>
      <charset val="1"/>
    </font>
    <font>
      <b/>
      <sz val="11"/>
      <color indexed="16"/>
      <name val="Arial"/>
      <family val="2"/>
      <charset val="1"/>
    </font>
    <font>
      <b/>
      <i/>
      <sz val="20"/>
      <color indexed="8"/>
      <name val="Arial"/>
      <family val="2"/>
      <charset val="1"/>
    </font>
    <font>
      <b/>
      <sz val="14"/>
      <color indexed="8"/>
      <name val="Arial"/>
      <family val="2"/>
      <charset val="1"/>
    </font>
    <font>
      <b/>
      <sz val="10"/>
      <color indexed="8"/>
      <name val="Arial"/>
      <family val="2"/>
      <charset val="1"/>
    </font>
    <font>
      <i/>
      <sz val="12"/>
      <color indexed="8"/>
      <name val="Arial"/>
      <family val="2"/>
      <charset val="1"/>
    </font>
    <font>
      <sz val="12"/>
      <name val="Arial"/>
      <family val="2"/>
      <charset val="1"/>
    </font>
    <font>
      <b/>
      <i/>
      <sz val="12"/>
      <color indexed="16"/>
      <name val="Arial"/>
      <family val="2"/>
      <charset val="1"/>
    </font>
    <font>
      <i/>
      <sz val="10"/>
      <color indexed="8"/>
      <name val="Arial"/>
      <family val="2"/>
      <charset val="1"/>
    </font>
    <font>
      <i/>
      <sz val="10"/>
      <color indexed="8"/>
      <name val="Calibri"/>
      <family val="2"/>
      <charset val="1"/>
    </font>
    <font>
      <b/>
      <i/>
      <sz val="12"/>
      <color indexed="10"/>
      <name val="Arial"/>
      <family val="2"/>
      <charset val="1"/>
    </font>
    <font>
      <i/>
      <sz val="10"/>
      <name val="Arial"/>
      <family val="2"/>
      <charset val="1"/>
    </font>
    <font>
      <sz val="9"/>
      <name val="Arial"/>
      <family val="2"/>
      <charset val="1"/>
    </font>
    <font>
      <b/>
      <i/>
      <sz val="12"/>
      <color indexed="12"/>
      <name val="Arial"/>
      <family val="2"/>
      <charset val="1"/>
    </font>
    <font>
      <sz val="12"/>
      <color indexed="8"/>
      <name val="Calibri"/>
      <family val="2"/>
      <charset val="1"/>
    </font>
    <font>
      <i/>
      <sz val="14"/>
      <color indexed="8"/>
      <name val="Calibri"/>
      <family val="2"/>
      <charset val="1"/>
    </font>
    <font>
      <i/>
      <sz val="14"/>
      <color indexed="8"/>
      <name val="Arial"/>
      <family val="2"/>
      <charset val="1"/>
    </font>
    <font>
      <b/>
      <sz val="12"/>
      <color indexed="10"/>
      <name val="Arial"/>
      <family val="2"/>
      <charset val="1"/>
    </font>
    <font>
      <b/>
      <u/>
      <sz val="12"/>
      <color indexed="8"/>
      <name val="Arial"/>
      <family val="2"/>
      <charset val="1"/>
    </font>
    <font>
      <b/>
      <sz val="12"/>
      <name val="Arial"/>
      <family val="2"/>
    </font>
    <font>
      <b/>
      <sz val="10"/>
      <name val="Arial"/>
      <family val="2"/>
    </font>
    <font>
      <b/>
      <sz val="12"/>
      <color indexed="8"/>
      <name val="Calibri"/>
      <family val="2"/>
      <charset val="1"/>
    </font>
    <font>
      <b/>
      <sz val="14"/>
      <name val="Arial"/>
      <family val="2"/>
    </font>
    <font>
      <b/>
      <u/>
      <sz val="11"/>
      <color indexed="8"/>
      <name val="Arial"/>
      <family val="2"/>
      <charset val="1"/>
    </font>
    <font>
      <u/>
      <sz val="11"/>
      <color indexed="8"/>
      <name val="Arial"/>
      <family val="2"/>
      <charset val="1"/>
    </font>
    <font>
      <sz val="11"/>
      <color theme="1"/>
      <name val="Calibri"/>
      <family val="2"/>
      <scheme val="minor"/>
    </font>
    <font>
      <sz val="12"/>
      <name val="Arial"/>
      <family val="2"/>
    </font>
    <font>
      <sz val="10"/>
      <name val="Arial"/>
      <family val="2"/>
    </font>
    <font>
      <u/>
      <sz val="10"/>
      <color indexed="12"/>
      <name val="Arial"/>
      <family val="2"/>
    </font>
    <font>
      <sz val="10"/>
      <name val="MS Sans Serif"/>
      <family val="2"/>
    </font>
    <font>
      <u/>
      <sz val="12"/>
      <color indexed="8"/>
      <name val="Calibri"/>
      <family val="2"/>
      <charset val="1"/>
    </font>
    <font>
      <b/>
      <sz val="12"/>
      <color rgb="FFFF0000"/>
      <name val="Arial"/>
      <family val="2"/>
    </font>
    <font>
      <b/>
      <sz val="12"/>
      <color indexed="8"/>
      <name val="Arial"/>
      <family val="2"/>
    </font>
    <font>
      <sz val="12"/>
      <color indexed="8"/>
      <name val="Arial"/>
      <family val="2"/>
    </font>
    <font>
      <sz val="11"/>
      <color indexed="8"/>
      <name val="Arial"/>
      <family val="2"/>
    </font>
    <font>
      <sz val="8"/>
      <name val="Arial"/>
      <family val="2"/>
    </font>
    <font>
      <b/>
      <sz val="26"/>
      <color indexed="8"/>
      <name val="Arial"/>
      <family val="2"/>
    </font>
    <font>
      <b/>
      <sz val="12"/>
      <color indexed="10"/>
      <name val="Arial"/>
      <family val="2"/>
    </font>
    <font>
      <b/>
      <sz val="10"/>
      <name val="Arial Unicode MS"/>
      <family val="2"/>
    </font>
    <font>
      <b/>
      <i/>
      <sz val="12"/>
      <color indexed="8"/>
      <name val="Arial"/>
      <family val="2"/>
    </font>
    <font>
      <b/>
      <i/>
      <sz val="12"/>
      <name val="Arial"/>
      <family val="2"/>
    </font>
    <font>
      <b/>
      <sz val="14"/>
      <color indexed="8"/>
      <name val="Arial"/>
      <family val="2"/>
    </font>
    <font>
      <sz val="14"/>
      <name val="Arial"/>
      <family val="2"/>
    </font>
    <font>
      <b/>
      <sz val="14"/>
      <color rgb="FFFF0000"/>
      <name val="Arial"/>
      <family val="2"/>
    </font>
    <font>
      <b/>
      <sz val="16"/>
      <color indexed="16"/>
      <name val="Arial"/>
      <family val="2"/>
    </font>
    <font>
      <b/>
      <u/>
      <sz val="14"/>
      <color rgb="FFFF0000"/>
      <name val="Arial"/>
      <family val="2"/>
    </font>
    <font>
      <b/>
      <sz val="11"/>
      <color indexed="10"/>
      <name val="Arial"/>
      <family val="2"/>
    </font>
    <font>
      <sz val="11"/>
      <name val="Arial"/>
      <family val="2"/>
    </font>
    <font>
      <b/>
      <sz val="18"/>
      <color rgb="FFFF0000"/>
      <name val="Arial"/>
      <family val="2"/>
    </font>
    <font>
      <sz val="10"/>
      <color indexed="8"/>
      <name val="Arial"/>
      <family val="2"/>
    </font>
    <font>
      <b/>
      <sz val="10"/>
      <color indexed="10"/>
      <name val="Arial"/>
      <family val="2"/>
    </font>
    <font>
      <b/>
      <u/>
      <sz val="12"/>
      <color rgb="FFFF0000"/>
      <name val="Arial"/>
      <family val="2"/>
    </font>
    <font>
      <b/>
      <u/>
      <sz val="11"/>
      <color rgb="FFFF0000"/>
      <name val="Arial"/>
      <family val="2"/>
    </font>
    <font>
      <b/>
      <sz val="11"/>
      <color rgb="FFFF0000"/>
      <name val="Arial"/>
      <family val="2"/>
    </font>
    <font>
      <b/>
      <sz val="11"/>
      <color indexed="8"/>
      <name val="Arial"/>
      <family val="2"/>
    </font>
    <font>
      <b/>
      <sz val="14"/>
      <color indexed="10"/>
      <name val="Arial"/>
      <family val="2"/>
    </font>
    <font>
      <sz val="14"/>
      <color indexed="8"/>
      <name val="Arial"/>
      <family val="2"/>
    </font>
    <font>
      <i/>
      <sz val="18"/>
      <color indexed="8"/>
      <name val="Calibri"/>
      <family val="2"/>
      <charset val="1"/>
    </font>
    <font>
      <b/>
      <sz val="9"/>
      <name val="Arial"/>
      <family val="2"/>
    </font>
    <font>
      <i/>
      <sz val="12"/>
      <color indexed="8"/>
      <name val="Arial"/>
      <family val="2"/>
    </font>
    <font>
      <sz val="8"/>
      <color indexed="8"/>
      <name val="Arial"/>
      <family val="2"/>
    </font>
    <font>
      <b/>
      <sz val="12"/>
      <color indexed="16"/>
      <name val="Arial"/>
      <family val="2"/>
    </font>
    <font>
      <i/>
      <sz val="10"/>
      <color rgb="FF00B050"/>
      <name val="Arial"/>
      <family val="2"/>
    </font>
    <font>
      <sz val="12"/>
      <color rgb="FF00B050"/>
      <name val="Arial"/>
      <family val="2"/>
    </font>
    <font>
      <b/>
      <sz val="12"/>
      <color rgb="FF00B050"/>
      <name val="Arial"/>
      <family val="2"/>
    </font>
    <font>
      <b/>
      <sz val="9"/>
      <color rgb="FF00B050"/>
      <name val="Arial"/>
      <family val="2"/>
    </font>
    <font>
      <b/>
      <u/>
      <sz val="12"/>
      <color indexed="8"/>
      <name val="Arial"/>
      <family val="2"/>
    </font>
    <font>
      <b/>
      <u/>
      <sz val="12"/>
      <name val="Arial"/>
      <family val="2"/>
    </font>
    <font>
      <sz val="12"/>
      <color indexed="10"/>
      <name val="Arial"/>
      <family val="2"/>
    </font>
    <font>
      <sz val="12"/>
      <color indexed="63"/>
      <name val="Arial"/>
      <family val="2"/>
    </font>
    <font>
      <b/>
      <u/>
      <sz val="12"/>
      <color indexed="10"/>
      <name val="Arial"/>
      <family val="2"/>
    </font>
    <font>
      <u/>
      <sz val="12"/>
      <color indexed="12"/>
      <name val="Arial"/>
      <family val="2"/>
    </font>
    <font>
      <b/>
      <i/>
      <sz val="12"/>
      <color indexed="10"/>
      <name val="Arial"/>
      <family val="2"/>
    </font>
    <font>
      <b/>
      <u/>
      <sz val="14"/>
      <color rgb="FFDD0806"/>
      <name val="Arial"/>
      <family val="2"/>
    </font>
    <font>
      <b/>
      <i/>
      <u/>
      <sz val="12"/>
      <color rgb="FFFF0000"/>
      <name val="Arial"/>
      <family val="2"/>
    </font>
    <font>
      <b/>
      <i/>
      <sz val="12"/>
      <color rgb="FFFF0000"/>
      <name val="Arial"/>
      <family val="2"/>
    </font>
    <font>
      <sz val="12"/>
      <color rgb="FFFF0000"/>
      <name val="Arial"/>
      <family val="2"/>
    </font>
    <font>
      <b/>
      <i/>
      <sz val="10"/>
      <name val="Arial"/>
      <family val="2"/>
    </font>
    <font>
      <b/>
      <u/>
      <sz val="10"/>
      <name val="Arial"/>
      <family val="2"/>
    </font>
    <font>
      <b/>
      <sz val="10"/>
      <color rgb="FFFF0000"/>
      <name val="Arial"/>
      <family val="2"/>
    </font>
    <font>
      <b/>
      <i/>
      <sz val="14"/>
      <color indexed="10"/>
      <name val="Arial"/>
      <family val="2"/>
    </font>
    <font>
      <sz val="9"/>
      <color indexed="8"/>
      <name val="Arial"/>
      <family val="2"/>
    </font>
    <font>
      <b/>
      <sz val="16"/>
      <color rgb="FFFF0000"/>
      <name val="Arial"/>
      <family val="2"/>
    </font>
    <font>
      <b/>
      <sz val="9"/>
      <color indexed="10"/>
      <name val="Arial"/>
      <family val="2"/>
    </font>
    <font>
      <i/>
      <sz val="11"/>
      <color indexed="8"/>
      <name val="Arial"/>
      <family val="2"/>
    </font>
    <font>
      <b/>
      <i/>
      <sz val="24"/>
      <color indexed="10"/>
      <name val="Arial"/>
      <family val="2"/>
    </font>
    <font>
      <b/>
      <u/>
      <sz val="12"/>
      <color indexed="49"/>
      <name val="Arial"/>
      <family val="2"/>
    </font>
    <font>
      <i/>
      <sz val="12"/>
      <color indexed="10"/>
      <name val="Arial"/>
      <family val="2"/>
    </font>
    <font>
      <b/>
      <u/>
      <sz val="16"/>
      <color rgb="FFFF0000"/>
      <name val="Arial"/>
      <family val="2"/>
      <charset val="1"/>
    </font>
    <font>
      <b/>
      <sz val="10"/>
      <color indexed="8"/>
      <name val="Calibri"/>
      <family val="2"/>
      <charset val="1"/>
    </font>
    <font>
      <sz val="10"/>
      <color indexed="63"/>
      <name val="Arial"/>
      <family val="2"/>
    </font>
    <font>
      <b/>
      <sz val="12"/>
      <color theme="1"/>
      <name val="Arial"/>
      <family val="2"/>
    </font>
    <font>
      <b/>
      <sz val="16"/>
      <color indexed="8"/>
      <name val="Arial"/>
      <family val="2"/>
    </font>
    <font>
      <b/>
      <sz val="16"/>
      <name val="Arial"/>
      <family val="2"/>
    </font>
    <font>
      <b/>
      <sz val="16"/>
      <color indexed="10"/>
      <name val="Arial"/>
      <family val="2"/>
    </font>
    <font>
      <b/>
      <sz val="14"/>
      <color rgb="FF0070C0"/>
      <name val="Arial"/>
      <family val="2"/>
    </font>
    <font>
      <b/>
      <i/>
      <sz val="16"/>
      <color indexed="8"/>
      <name val="Arial"/>
      <family val="2"/>
    </font>
    <font>
      <b/>
      <i/>
      <u/>
      <sz val="16"/>
      <color indexed="8"/>
      <name val="Arial"/>
      <family val="2"/>
    </font>
    <font>
      <b/>
      <i/>
      <sz val="16"/>
      <color rgb="FFFF0000"/>
      <name val="Arial"/>
      <family val="2"/>
    </font>
    <font>
      <sz val="16"/>
      <color indexed="63"/>
      <name val="Arial"/>
      <family val="2"/>
      <charset val="1"/>
    </font>
    <font>
      <sz val="10"/>
      <color indexed="10"/>
      <name val="Arial"/>
      <family val="2"/>
    </font>
    <font>
      <b/>
      <sz val="22"/>
      <name val="Arial"/>
      <family val="2"/>
    </font>
    <font>
      <b/>
      <i/>
      <u/>
      <sz val="16"/>
      <name val="Arial"/>
      <family val="2"/>
    </font>
    <font>
      <b/>
      <u/>
      <sz val="14"/>
      <color rgb="FF0070C0"/>
      <name val="Arial"/>
      <family val="2"/>
    </font>
    <font>
      <b/>
      <sz val="18"/>
      <color indexed="10"/>
      <name val="Arial"/>
      <family val="2"/>
    </font>
    <font>
      <sz val="16"/>
      <color indexed="8"/>
      <name val="Arial"/>
      <family val="2"/>
    </font>
    <font>
      <b/>
      <sz val="20"/>
      <color indexed="8"/>
      <name val="Arial"/>
      <family val="2"/>
    </font>
    <font>
      <b/>
      <sz val="20"/>
      <color rgb="FFFF0000"/>
      <name val="Arial"/>
      <family val="2"/>
    </font>
    <font>
      <b/>
      <u/>
      <sz val="16"/>
      <color indexed="8"/>
      <name val="Arial"/>
      <family val="2"/>
    </font>
    <font>
      <sz val="26"/>
      <color indexed="8"/>
      <name val="Arial"/>
      <family val="2"/>
    </font>
    <font>
      <i/>
      <sz val="14"/>
      <color indexed="8"/>
      <name val="Arial"/>
      <family val="2"/>
    </font>
    <font>
      <i/>
      <sz val="16"/>
      <name val="Arial"/>
      <family val="2"/>
    </font>
    <font>
      <i/>
      <sz val="16"/>
      <color indexed="8"/>
      <name val="Arial"/>
      <family val="2"/>
    </font>
    <font>
      <b/>
      <i/>
      <sz val="18"/>
      <color indexed="10"/>
      <name val="Arial"/>
      <family val="2"/>
    </font>
    <font>
      <sz val="16"/>
      <color indexed="63"/>
      <name val="Arial"/>
      <family val="2"/>
    </font>
    <font>
      <b/>
      <i/>
      <sz val="16"/>
      <color indexed="16"/>
      <name val="Arial"/>
      <family val="2"/>
    </font>
    <font>
      <b/>
      <i/>
      <sz val="16"/>
      <color indexed="10"/>
      <name val="Arial"/>
      <family val="2"/>
    </font>
    <font>
      <i/>
      <sz val="16"/>
      <color indexed="10"/>
      <name val="Arial"/>
      <family val="2"/>
    </font>
    <font>
      <b/>
      <i/>
      <sz val="14"/>
      <color indexed="16"/>
      <name val="Arial"/>
      <family val="2"/>
    </font>
    <font>
      <b/>
      <i/>
      <sz val="16"/>
      <name val="Arial"/>
      <family val="2"/>
    </font>
    <font>
      <i/>
      <sz val="14"/>
      <color indexed="10"/>
      <name val="Arial"/>
      <family val="2"/>
    </font>
    <font>
      <b/>
      <i/>
      <u/>
      <sz val="16"/>
      <color indexed="10"/>
      <name val="Arial"/>
      <family val="2"/>
    </font>
    <font>
      <i/>
      <sz val="18"/>
      <color indexed="8"/>
      <name val="Arial"/>
      <family val="2"/>
    </font>
    <font>
      <b/>
      <sz val="18"/>
      <color indexed="16"/>
      <name val="Arial"/>
      <family val="2"/>
    </font>
    <font>
      <i/>
      <sz val="26"/>
      <color indexed="8"/>
      <name val="Arial"/>
      <family val="2"/>
    </font>
    <font>
      <b/>
      <sz val="28"/>
      <color indexed="10"/>
      <name val="Arial"/>
      <family val="2"/>
    </font>
    <font>
      <b/>
      <i/>
      <u/>
      <sz val="16"/>
      <color rgb="FF000000"/>
      <name val="Arial"/>
      <family val="2"/>
    </font>
    <font>
      <b/>
      <sz val="14"/>
      <color indexed="16"/>
      <name val="Arial"/>
      <family val="2"/>
    </font>
    <font>
      <b/>
      <sz val="14"/>
      <color indexed="8"/>
      <name val="Calibri"/>
      <family val="2"/>
      <charset val="1"/>
    </font>
    <font>
      <b/>
      <u/>
      <sz val="16"/>
      <color rgb="FFDD0806"/>
      <name val="Arial"/>
      <family val="2"/>
    </font>
    <font>
      <b/>
      <sz val="16"/>
      <color rgb="FFDD0806"/>
      <name val="Arial"/>
      <family val="2"/>
    </font>
    <font>
      <b/>
      <sz val="18"/>
      <name val="Arial"/>
      <family val="2"/>
    </font>
    <font>
      <b/>
      <u/>
      <sz val="16"/>
      <name val="Arial"/>
      <family val="2"/>
    </font>
    <font>
      <i/>
      <u/>
      <sz val="16"/>
      <name val="Arial"/>
      <family val="2"/>
    </font>
    <font>
      <i/>
      <sz val="14"/>
      <name val="Arial"/>
      <family val="2"/>
    </font>
    <font>
      <b/>
      <i/>
      <sz val="20"/>
      <color indexed="10"/>
      <name val="Arial"/>
      <family val="2"/>
    </font>
    <font>
      <b/>
      <i/>
      <sz val="14"/>
      <name val="Arial"/>
      <family val="2"/>
    </font>
  </fonts>
  <fills count="13">
    <fill>
      <patternFill patternType="none"/>
    </fill>
    <fill>
      <patternFill patternType="gray125"/>
    </fill>
    <fill>
      <patternFill patternType="solid">
        <fgColor indexed="44"/>
        <bgColor indexed="22"/>
      </patternFill>
    </fill>
    <fill>
      <patternFill patternType="solid">
        <fgColor indexed="9"/>
        <bgColor indexed="26"/>
      </patternFill>
    </fill>
    <fill>
      <patternFill patternType="solid">
        <fgColor indexed="42"/>
        <bgColor indexed="41"/>
      </patternFill>
    </fill>
    <fill>
      <patternFill patternType="solid">
        <fgColor indexed="47"/>
        <bgColor indexed="45"/>
      </patternFill>
    </fill>
    <fill>
      <patternFill patternType="solid">
        <fgColor indexed="27"/>
        <bgColor indexed="31"/>
      </patternFill>
    </fill>
    <fill>
      <patternFill patternType="solid">
        <fgColor indexed="42"/>
        <bgColor indexed="64"/>
      </patternFill>
    </fill>
    <fill>
      <patternFill patternType="solid">
        <fgColor theme="8" tint="0.39994506668294322"/>
        <bgColor indexed="64"/>
      </patternFill>
    </fill>
    <fill>
      <patternFill patternType="solid">
        <fgColor theme="0"/>
        <bgColor indexed="22"/>
      </patternFill>
    </fill>
    <fill>
      <patternFill patternType="solid">
        <fgColor theme="0"/>
        <bgColor indexed="41"/>
      </patternFill>
    </fill>
    <fill>
      <patternFill patternType="solid">
        <fgColor theme="0"/>
        <bgColor indexed="9"/>
      </patternFill>
    </fill>
    <fill>
      <patternFill patternType="solid">
        <fgColor theme="0"/>
        <bgColor indexed="45"/>
      </patternFill>
    </fill>
  </fills>
  <borders count="243">
    <border>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thin">
        <color indexed="8"/>
      </top>
      <bottom style="thin">
        <color indexed="8"/>
      </bottom>
      <diagonal/>
    </border>
    <border>
      <left style="medium">
        <color indexed="8"/>
      </left>
      <right/>
      <top/>
      <bottom/>
      <diagonal/>
    </border>
    <border>
      <left/>
      <right style="medium">
        <color indexed="8"/>
      </right>
      <top/>
      <bottom/>
      <diagonal/>
    </border>
    <border>
      <left/>
      <right/>
      <top/>
      <bottom style="thin">
        <color indexed="8"/>
      </bottom>
      <diagonal/>
    </border>
    <border>
      <left style="medium">
        <color indexed="8"/>
      </left>
      <right/>
      <top/>
      <bottom style="medium">
        <color indexed="8"/>
      </bottom>
      <diagonal/>
    </border>
    <border>
      <left style="thin">
        <color indexed="8"/>
      </left>
      <right/>
      <top/>
      <bottom/>
      <diagonal/>
    </border>
    <border>
      <left/>
      <right/>
      <top style="medium">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hair">
        <color indexed="8"/>
      </left>
      <right/>
      <top style="hair">
        <color indexed="8"/>
      </top>
      <bottom style="hair">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diagonal/>
    </border>
    <border>
      <left style="hair">
        <color indexed="8"/>
      </left>
      <right/>
      <top style="thin">
        <color indexed="8"/>
      </top>
      <bottom style="double">
        <color indexed="8"/>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8"/>
      </left>
      <right style="medium">
        <color indexed="8"/>
      </right>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64"/>
      </top>
      <bottom/>
      <diagonal/>
    </border>
    <border>
      <left/>
      <right/>
      <top style="medium">
        <color indexed="64"/>
      </top>
      <bottom style="medium">
        <color indexed="64"/>
      </bottom>
      <diagonal/>
    </border>
    <border>
      <left style="thin">
        <color indexed="8"/>
      </left>
      <right/>
      <top style="thin">
        <color indexed="8"/>
      </top>
      <bottom style="medium">
        <color indexed="64"/>
      </bottom>
      <diagonal/>
    </border>
    <border>
      <left style="medium">
        <color indexed="64"/>
      </left>
      <right style="medium">
        <color indexed="8"/>
      </right>
      <top style="medium">
        <color indexed="64"/>
      </top>
      <bottom style="thin">
        <color indexed="8"/>
      </bottom>
      <diagonal/>
    </border>
    <border>
      <left style="medium">
        <color indexed="64"/>
      </left>
      <right style="medium">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thin">
        <color indexed="8"/>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hair">
        <color indexed="8"/>
      </top>
      <bottom/>
      <diagonal/>
    </border>
    <border>
      <left/>
      <right style="medium">
        <color indexed="8"/>
      </right>
      <top style="medium">
        <color indexed="8"/>
      </top>
      <bottom style="medium">
        <color indexed="8"/>
      </bottom>
      <diagonal/>
    </border>
    <border>
      <left style="medium">
        <color indexed="64"/>
      </left>
      <right/>
      <top/>
      <bottom style="thin">
        <color indexed="64"/>
      </bottom>
      <diagonal/>
    </border>
    <border>
      <left style="medium">
        <color indexed="8"/>
      </left>
      <right/>
      <top style="thin">
        <color indexed="64"/>
      </top>
      <bottom/>
      <diagonal/>
    </border>
    <border>
      <left/>
      <right style="medium">
        <color indexed="8"/>
      </right>
      <top style="thin">
        <color indexed="64"/>
      </top>
      <bottom/>
      <diagonal/>
    </border>
    <border>
      <left style="medium">
        <color indexed="8"/>
      </left>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top style="hair">
        <color indexed="8"/>
      </top>
      <bottom style="medium">
        <color indexed="8"/>
      </bottom>
      <diagonal/>
    </border>
    <border>
      <left style="hair">
        <color indexed="8"/>
      </left>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64"/>
      </left>
      <right/>
      <top style="medium">
        <color auto="1"/>
      </top>
      <bottom style="medium">
        <color auto="1"/>
      </bottom>
      <diagonal/>
    </border>
    <border>
      <left style="thin">
        <color indexed="64"/>
      </left>
      <right/>
      <top/>
      <bottom/>
      <diagonal/>
    </border>
    <border>
      <left style="thin">
        <color indexed="64"/>
      </left>
      <right/>
      <top style="hair">
        <color indexed="8"/>
      </top>
      <bottom style="hair">
        <color indexed="8"/>
      </bottom>
      <diagonal/>
    </border>
    <border>
      <left style="thin">
        <color indexed="64"/>
      </left>
      <right/>
      <top style="medium">
        <color indexed="8"/>
      </top>
      <bottom style="hair">
        <color indexed="8"/>
      </bottom>
      <diagonal/>
    </border>
    <border>
      <left style="thin">
        <color indexed="64"/>
      </left>
      <right/>
      <top style="hair">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8"/>
      </left>
      <right style="medium">
        <color indexed="64"/>
      </right>
      <top/>
      <bottom style="medium">
        <color indexed="8"/>
      </bottom>
      <diagonal/>
    </border>
    <border>
      <left style="medium">
        <color indexed="8"/>
      </left>
      <right style="medium">
        <color indexed="64"/>
      </right>
      <top/>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medium">
        <color indexed="8"/>
      </left>
      <right/>
      <top style="medium">
        <color indexed="8"/>
      </top>
      <bottom style="thin">
        <color indexed="8"/>
      </bottom>
      <diagonal/>
    </border>
    <border>
      <left style="medium">
        <color indexed="64"/>
      </left>
      <right style="medium">
        <color indexed="8"/>
      </right>
      <top style="medium">
        <color indexed="64"/>
      </top>
      <bottom style="medium">
        <color indexed="8"/>
      </bottom>
      <diagonal/>
    </border>
    <border>
      <left style="medium">
        <color indexed="8"/>
      </left>
      <right/>
      <top style="medium">
        <color indexed="8"/>
      </top>
      <bottom style="thin">
        <color indexed="8"/>
      </bottom>
      <diagonal/>
    </border>
    <border>
      <left style="medium">
        <color auto="1"/>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style="medium">
        <color auto="1"/>
      </top>
      <bottom style="medium">
        <color auto="1"/>
      </bottom>
      <diagonal/>
    </border>
    <border>
      <left style="thin">
        <color indexed="8"/>
      </left>
      <right style="medium">
        <color indexed="64"/>
      </right>
      <top style="medium">
        <color indexed="8"/>
      </top>
      <bottom style="thin">
        <color indexed="8"/>
      </bottom>
      <diagonal/>
    </border>
    <border>
      <left/>
      <right style="medium">
        <color indexed="64"/>
      </right>
      <top style="medium">
        <color indexed="8"/>
      </top>
      <bottom style="medium">
        <color indexed="8"/>
      </bottom>
      <diagonal/>
    </border>
    <border>
      <left/>
      <right style="hair">
        <color indexed="8"/>
      </right>
      <top style="hair">
        <color indexed="8"/>
      </top>
      <bottom style="hair">
        <color indexed="8"/>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indexed="8"/>
      </right>
      <top style="medium">
        <color auto="1"/>
      </top>
      <bottom style="medium">
        <color auto="1"/>
      </bottom>
      <diagonal/>
    </border>
    <border>
      <left style="medium">
        <color indexed="64"/>
      </left>
      <right style="medium">
        <color indexed="64"/>
      </right>
      <top/>
      <bottom style="thin">
        <color indexed="64"/>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medium">
        <color indexed="8"/>
      </left>
      <right/>
      <top style="thin">
        <color indexed="64"/>
      </top>
      <bottom/>
      <diagonal/>
    </border>
    <border>
      <left/>
      <right/>
      <top style="thin">
        <color indexed="64"/>
      </top>
      <bottom/>
      <diagonal/>
    </border>
    <border>
      <left/>
      <right style="medium">
        <color indexed="8"/>
      </right>
      <top style="thin">
        <color indexed="64"/>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style="medium">
        <color indexed="64"/>
      </right>
      <top style="thin">
        <color indexed="8"/>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style="thin">
        <color indexed="8"/>
      </bottom>
      <diagonal/>
    </border>
    <border>
      <left/>
      <right/>
      <top style="medium">
        <color indexed="64"/>
      </top>
      <bottom style="medium">
        <color indexed="8"/>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medium">
        <color indexed="64"/>
      </left>
      <right style="thin">
        <color indexed="8"/>
      </right>
      <top style="thin">
        <color indexed="64"/>
      </top>
      <bottom style="medium">
        <color indexed="64"/>
      </bottom>
      <diagonal/>
    </border>
    <border>
      <left/>
      <right/>
      <top style="thin">
        <color auto="1"/>
      </top>
      <bottom style="thin">
        <color auto="1"/>
      </bottom>
      <diagonal/>
    </border>
    <border>
      <left/>
      <right/>
      <top style="thin">
        <color indexed="8"/>
      </top>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medium">
        <color indexed="64"/>
      </top>
      <bottom style="medium">
        <color indexed="64"/>
      </bottom>
      <diagonal/>
    </border>
    <border>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medium">
        <color indexed="64"/>
      </left>
      <right/>
      <top style="thin">
        <color indexed="8"/>
      </top>
      <bottom/>
      <diagonal/>
    </border>
    <border>
      <left/>
      <right/>
      <top style="thin">
        <color indexed="8"/>
      </top>
      <bottom/>
      <diagonal/>
    </border>
    <border>
      <left style="medium">
        <color indexed="64"/>
      </left>
      <right/>
      <top/>
      <bottom style="thin">
        <color indexed="8"/>
      </bottom>
      <diagonal/>
    </border>
    <border>
      <left/>
      <right/>
      <top/>
      <bottom style="thin">
        <color indexed="8"/>
      </bottom>
      <diagonal/>
    </border>
    <border>
      <left style="medium">
        <color indexed="64"/>
      </left>
      <right style="thin">
        <color indexed="8"/>
      </right>
      <top style="thin">
        <color indexed="8"/>
      </top>
      <bottom/>
      <diagonal/>
    </border>
    <border>
      <left/>
      <right style="medium">
        <color indexed="64"/>
      </right>
      <top style="thin">
        <color indexed="8"/>
      </top>
      <bottom/>
      <diagonal/>
    </border>
    <border>
      <left style="medium">
        <color indexed="64"/>
      </left>
      <right style="thin">
        <color indexed="8"/>
      </right>
      <top style="medium">
        <color indexed="64"/>
      </top>
      <bottom style="medium">
        <color indexed="64"/>
      </bottom>
      <diagonal/>
    </border>
    <border>
      <left/>
      <right style="medium">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8"/>
      </top>
      <bottom style="medium">
        <color indexed="64"/>
      </bottom>
      <diagonal/>
    </border>
    <border>
      <left style="medium">
        <color indexed="8"/>
      </left>
      <right/>
      <top style="medium">
        <color indexed="8"/>
      </top>
      <bottom style="medium">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style="thin">
        <color indexed="8"/>
      </top>
      <bottom style="medium">
        <color indexed="64"/>
      </bottom>
      <diagonal/>
    </border>
    <border>
      <left/>
      <right style="thin">
        <color indexed="64"/>
      </right>
      <top style="thin">
        <color indexed="8"/>
      </top>
      <bottom style="medium">
        <color indexed="64"/>
      </bottom>
      <diagonal/>
    </border>
    <border>
      <left/>
      <right style="thin">
        <color indexed="8"/>
      </right>
      <top/>
      <bottom style="medium">
        <color indexed="8"/>
      </bottom>
      <diagonal/>
    </border>
    <border>
      <left/>
      <right style="thin">
        <color indexed="64"/>
      </right>
      <top/>
      <bottom style="medium">
        <color indexed="64"/>
      </bottom>
      <diagonal/>
    </border>
    <border>
      <left style="medium">
        <color indexed="8"/>
      </left>
      <right style="medium">
        <color indexed="64"/>
      </right>
      <top/>
      <bottom style="medium">
        <color indexed="64"/>
      </bottom>
      <diagonal/>
    </border>
    <border>
      <left style="thin">
        <color indexed="64"/>
      </left>
      <right style="medium">
        <color indexed="64"/>
      </right>
      <top style="thin">
        <color indexed="8"/>
      </top>
      <bottom style="medium">
        <color indexed="8"/>
      </bottom>
      <diagonal/>
    </border>
    <border>
      <left style="thin">
        <color indexed="64"/>
      </left>
      <right style="medium">
        <color indexed="64"/>
      </right>
      <top style="thin">
        <color indexed="8"/>
      </top>
      <bottom style="thin">
        <color indexed="8"/>
      </bottom>
      <diagonal/>
    </border>
    <border>
      <left style="medium">
        <color indexed="8"/>
      </left>
      <right style="thin">
        <color indexed="64"/>
      </right>
      <top style="thin">
        <color indexed="8"/>
      </top>
      <bottom style="medium">
        <color indexed="64"/>
      </bottom>
      <diagonal/>
    </border>
    <border>
      <left style="thin">
        <color indexed="64"/>
      </left>
      <right style="medium">
        <color indexed="8"/>
      </right>
      <top style="medium">
        <color indexed="8"/>
      </top>
      <bottom style="medium">
        <color indexed="8"/>
      </bottom>
      <diagonal/>
    </border>
    <border>
      <left/>
      <right style="thin">
        <color indexed="64"/>
      </right>
      <top style="medium">
        <color indexed="8"/>
      </top>
      <bottom style="medium">
        <color indexed="8"/>
      </bottom>
      <diagonal/>
    </border>
    <border>
      <left style="medium">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auto="1"/>
      </top>
      <bottom/>
      <diagonal/>
    </border>
    <border>
      <left style="medium">
        <color indexed="64"/>
      </left>
      <right style="thin">
        <color indexed="8"/>
      </right>
      <top style="thin">
        <color indexed="8"/>
      </top>
      <bottom style="thin">
        <color indexed="8"/>
      </bottom>
      <diagonal/>
    </border>
    <border>
      <left/>
      <right/>
      <top style="double">
        <color indexed="64"/>
      </top>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medium">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8"/>
      </left>
      <right/>
      <top style="thin">
        <color indexed="8"/>
      </top>
      <bottom/>
      <diagonal/>
    </border>
    <border>
      <left style="thin">
        <color indexed="64"/>
      </left>
      <right style="medium">
        <color indexed="64"/>
      </right>
      <top style="thin">
        <color indexed="8"/>
      </top>
      <bottom/>
      <diagonal/>
    </border>
    <border>
      <left style="medium">
        <color indexed="64"/>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right/>
      <top style="double">
        <color indexed="64"/>
      </top>
      <bottom style="thin">
        <color indexed="64"/>
      </bottom>
      <diagonal/>
    </border>
    <border>
      <left style="thin">
        <color indexed="8"/>
      </left>
      <right style="thin">
        <color indexed="64"/>
      </right>
      <top style="thin">
        <color indexed="64"/>
      </top>
      <bottom style="medium">
        <color indexed="64"/>
      </bottom>
      <diagonal/>
    </border>
    <border>
      <left style="thin">
        <color indexed="64"/>
      </left>
      <right style="thin">
        <color indexed="64"/>
      </right>
      <top/>
      <bottom/>
      <diagonal/>
    </border>
  </borders>
  <cellStyleXfs count="17">
    <xf numFmtId="0" fontId="0" fillId="0" borderId="0"/>
    <xf numFmtId="0" fontId="2" fillId="0" borderId="0"/>
    <xf numFmtId="0" fontId="4" fillId="0" borderId="0"/>
    <xf numFmtId="0" fontId="4" fillId="0" borderId="0"/>
    <xf numFmtId="0" fontId="2" fillId="0" borderId="0"/>
    <xf numFmtId="0" fontId="2"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 fillId="0" borderId="0"/>
    <xf numFmtId="0" fontId="2" fillId="0" borderId="0"/>
    <xf numFmtId="0" fontId="51" fillId="0" borderId="0"/>
    <xf numFmtId="9" fontId="51" fillId="0" borderId="0" applyFont="0" applyFill="0" applyBorder="0" applyAlignment="0" applyProtection="0"/>
    <xf numFmtId="0" fontId="54" fillId="0" borderId="0" applyNumberFormat="0" applyFill="0" applyBorder="0" applyAlignment="0" applyProtection="0">
      <alignment vertical="top"/>
      <protection locked="0"/>
    </xf>
    <xf numFmtId="0" fontId="55" fillId="0" borderId="0"/>
    <xf numFmtId="0" fontId="1" fillId="0" borderId="0"/>
    <xf numFmtId="9" fontId="1" fillId="0" borderId="0" applyFont="0" applyFill="0" applyBorder="0" applyAlignment="0" applyProtection="0"/>
  </cellStyleXfs>
  <cellXfs count="783">
    <xf numFmtId="0" fontId="0" fillId="0" borderId="0" xfId="0"/>
    <xf numFmtId="0" fontId="2" fillId="0" borderId="0" xfId="4"/>
    <xf numFmtId="0" fontId="3" fillId="0" borderId="0" xfId="3" applyFont="1"/>
    <xf numFmtId="0" fontId="4" fillId="0" borderId="0" xfId="3"/>
    <xf numFmtId="0" fontId="7" fillId="0" borderId="0" xfId="4" applyFont="1"/>
    <xf numFmtId="0" fontId="8" fillId="0" borderId="0" xfId="3" applyFont="1"/>
    <xf numFmtId="0" fontId="9" fillId="0" borderId="0" xfId="3" applyFont="1"/>
    <xf numFmtId="0" fontId="17" fillId="0" borderId="0" xfId="3" applyFont="1"/>
    <xf numFmtId="0" fontId="12" fillId="0" borderId="0" xfId="3" applyFont="1"/>
    <xf numFmtId="0" fontId="20" fillId="0" borderId="0" xfId="3" applyFont="1"/>
    <xf numFmtId="0" fontId="19" fillId="0" borderId="0" xfId="3" applyFont="1"/>
    <xf numFmtId="0" fontId="21" fillId="0" borderId="0" xfId="3" applyFont="1"/>
    <xf numFmtId="0" fontId="22" fillId="0" borderId="0" xfId="3" applyFont="1"/>
    <xf numFmtId="10" fontId="23" fillId="0" borderId="0" xfId="7" applyNumberFormat="1" applyFont="1" applyFill="1" applyBorder="1" applyAlignment="1" applyProtection="1"/>
    <xf numFmtId="0" fontId="25" fillId="0" borderId="17" xfId="3" applyFont="1" applyBorder="1"/>
    <xf numFmtId="0" fontId="26" fillId="0" borderId="1" xfId="3" applyFont="1" applyBorder="1"/>
    <xf numFmtId="0" fontId="32" fillId="0" borderId="0" xfId="1" applyFont="1"/>
    <xf numFmtId="0" fontId="39" fillId="0" borderId="1" xfId="3" applyFont="1" applyBorder="1" applyAlignment="1">
      <alignment horizontal="center"/>
    </xf>
    <xf numFmtId="167" fontId="3" fillId="0" borderId="1" xfId="3" applyNumberFormat="1" applyFont="1" applyBorder="1"/>
    <xf numFmtId="0" fontId="26" fillId="0" borderId="0" xfId="3" applyFont="1"/>
    <xf numFmtId="0" fontId="40" fillId="0" borderId="0" xfId="3" applyFont="1"/>
    <xf numFmtId="0" fontId="41" fillId="0" borderId="0" xfId="3" applyFont="1"/>
    <xf numFmtId="0" fontId="42" fillId="0" borderId="0" xfId="3" applyFont="1"/>
    <xf numFmtId="0" fontId="42" fillId="0" borderId="0" xfId="3" applyFont="1" applyAlignment="1">
      <alignment horizontal="right"/>
    </xf>
    <xf numFmtId="0" fontId="26" fillId="0" borderId="17" xfId="3" applyFont="1" applyBorder="1"/>
    <xf numFmtId="0" fontId="26" fillId="0" borderId="22" xfId="3" applyFont="1" applyBorder="1" applyAlignment="1">
      <alignment horizontal="right"/>
    </xf>
    <xf numFmtId="1" fontId="5" fillId="0" borderId="0" xfId="3" applyNumberFormat="1" applyFont="1"/>
    <xf numFmtId="0" fontId="26" fillId="0" borderId="26" xfId="3" applyFont="1" applyBorder="1"/>
    <xf numFmtId="1" fontId="25" fillId="2" borderId="17" xfId="3" applyNumberFormat="1" applyFont="1" applyFill="1" applyBorder="1" applyProtection="1">
      <protection locked="0"/>
    </xf>
    <xf numFmtId="0" fontId="14" fillId="0" borderId="0" xfId="3" applyFont="1"/>
    <xf numFmtId="10" fontId="9" fillId="0" borderId="0" xfId="3" applyNumberFormat="1" applyFont="1"/>
    <xf numFmtId="0" fontId="9" fillId="0" borderId="34" xfId="3" applyFont="1" applyBorder="1"/>
    <xf numFmtId="167" fontId="3" fillId="0" borderId="20" xfId="3" applyNumberFormat="1" applyFont="1" applyBorder="1"/>
    <xf numFmtId="167" fontId="3" fillId="0" borderId="36" xfId="3" applyNumberFormat="1" applyFont="1" applyBorder="1"/>
    <xf numFmtId="0" fontId="39" fillId="0" borderId="17" xfId="3" applyFont="1" applyBorder="1" applyAlignment="1">
      <alignment horizontal="center"/>
    </xf>
    <xf numFmtId="171" fontId="9" fillId="0" borderId="33" xfId="3" applyNumberFormat="1" applyFont="1" applyBorder="1"/>
    <xf numFmtId="171" fontId="9" fillId="0" borderId="0" xfId="3" applyNumberFormat="1" applyFont="1"/>
    <xf numFmtId="10" fontId="13" fillId="0" borderId="30" xfId="3" applyNumberFormat="1" applyFont="1" applyBorder="1"/>
    <xf numFmtId="171" fontId="13" fillId="0" borderId="35" xfId="3" applyNumberFormat="1" applyFont="1" applyBorder="1"/>
    <xf numFmtId="0" fontId="24" fillId="0" borderId="0" xfId="3" applyFont="1"/>
    <xf numFmtId="0" fontId="26" fillId="0" borderId="32" xfId="3" applyFont="1" applyBorder="1"/>
    <xf numFmtId="0" fontId="13" fillId="0" borderId="30" xfId="3" applyFont="1" applyBorder="1" applyAlignment="1">
      <alignment horizontal="right"/>
    </xf>
    <xf numFmtId="0" fontId="49" fillId="0" borderId="0" xfId="3" applyFont="1" applyAlignment="1">
      <alignment horizontal="center"/>
    </xf>
    <xf numFmtId="0" fontId="50" fillId="0" borderId="0" xfId="3" applyFont="1"/>
    <xf numFmtId="0" fontId="49" fillId="0" borderId="33" xfId="3" applyFont="1" applyBorder="1" applyAlignment="1">
      <alignment horizontal="center"/>
    </xf>
    <xf numFmtId="167" fontId="3" fillId="0" borderId="17" xfId="3" applyNumberFormat="1" applyFont="1" applyBorder="1"/>
    <xf numFmtId="167" fontId="3" fillId="0" borderId="45" xfId="3" applyNumberFormat="1" applyFont="1" applyBorder="1"/>
    <xf numFmtId="167" fontId="3" fillId="0" borderId="23" xfId="3" applyNumberFormat="1" applyFont="1" applyBorder="1"/>
    <xf numFmtId="0" fontId="53" fillId="0" borderId="0" xfId="14" applyFont="1"/>
    <xf numFmtId="0" fontId="53" fillId="0" borderId="0" xfId="14" applyFont="1" applyAlignment="1">
      <alignment horizontal="left"/>
    </xf>
    <xf numFmtId="172" fontId="53" fillId="0" borderId="0" xfId="14" applyNumberFormat="1" applyFont="1" applyAlignment="1">
      <alignment horizontal="right" indent="1"/>
    </xf>
    <xf numFmtId="172" fontId="53" fillId="7" borderId="52" xfId="14" applyNumberFormat="1" applyFont="1" applyFill="1" applyBorder="1" applyAlignment="1">
      <alignment horizontal="center" vertical="center" wrapText="1"/>
    </xf>
    <xf numFmtId="0" fontId="53" fillId="0" borderId="0" xfId="14" applyFont="1" applyAlignment="1">
      <alignment horizontal="center"/>
    </xf>
    <xf numFmtId="0" fontId="53" fillId="0" borderId="0" xfId="14" applyFont="1" applyAlignment="1">
      <alignment horizontal="center" vertical="center"/>
    </xf>
    <xf numFmtId="0" fontId="53" fillId="0" borderId="0" xfId="14" applyFont="1" applyAlignment="1">
      <alignment horizontal="left" vertical="center" indent="1"/>
    </xf>
    <xf numFmtId="0" fontId="46" fillId="0" borderId="0" xfId="0" applyFont="1" applyAlignment="1">
      <alignment horizontal="left"/>
    </xf>
    <xf numFmtId="173" fontId="46" fillId="0" borderId="0" xfId="0" applyNumberFormat="1" applyFont="1" applyAlignment="1">
      <alignment horizontal="right" indent="1"/>
    </xf>
    <xf numFmtId="172" fontId="53" fillId="0" borderId="0" xfId="14" applyNumberFormat="1" applyFont="1" applyAlignment="1">
      <alignment horizontal="right" vertical="center" wrapText="1" indent="1"/>
    </xf>
    <xf numFmtId="0" fontId="46" fillId="0" borderId="0" xfId="14" applyFont="1"/>
    <xf numFmtId="0" fontId="46" fillId="0" borderId="0" xfId="14" applyFont="1" applyAlignment="1">
      <alignment horizontal="left" indent="1"/>
    </xf>
    <xf numFmtId="172" fontId="46" fillId="0" borderId="0" xfId="14" applyNumberFormat="1" applyFont="1"/>
    <xf numFmtId="0" fontId="46" fillId="0" borderId="0" xfId="0" applyFont="1" applyAlignment="1">
      <alignment horizontal="center"/>
    </xf>
    <xf numFmtId="0" fontId="53" fillId="0" borderId="0" xfId="0" applyFont="1" applyAlignment="1">
      <alignment horizontal="center"/>
    </xf>
    <xf numFmtId="0" fontId="53" fillId="0" borderId="0" xfId="0" applyFont="1" applyAlignment="1">
      <alignment horizontal="left" indent="1"/>
    </xf>
    <xf numFmtId="0" fontId="53" fillId="0" borderId="0" xfId="0" applyFont="1" applyAlignment="1">
      <alignment horizontal="left"/>
    </xf>
    <xf numFmtId="173" fontId="53" fillId="0" borderId="0" xfId="0" applyNumberFormat="1" applyFont="1" applyAlignment="1">
      <alignment horizontal="right" indent="1"/>
    </xf>
    <xf numFmtId="0" fontId="53" fillId="0" borderId="0" xfId="14" applyFont="1" applyAlignment="1">
      <alignment horizontal="left" indent="1"/>
    </xf>
    <xf numFmtId="172" fontId="53" fillId="7" borderId="49" xfId="14" applyNumberFormat="1" applyFont="1" applyFill="1" applyBorder="1" applyAlignment="1">
      <alignment vertical="center"/>
    </xf>
    <xf numFmtId="172" fontId="53" fillId="7" borderId="50" xfId="14" applyNumberFormat="1" applyFont="1" applyFill="1" applyBorder="1" applyAlignment="1">
      <alignment vertical="center"/>
    </xf>
    <xf numFmtId="172" fontId="53" fillId="7" borderId="51" xfId="14" applyNumberFormat="1" applyFont="1" applyFill="1" applyBorder="1" applyAlignment="1">
      <alignment vertical="center"/>
    </xf>
    <xf numFmtId="0" fontId="46" fillId="0" borderId="0" xfId="14" applyFont="1" applyAlignment="1">
      <alignment wrapText="1"/>
    </xf>
    <xf numFmtId="0" fontId="53" fillId="7" borderId="48" xfId="14" applyFont="1" applyFill="1" applyBorder="1" applyAlignment="1">
      <alignment vertical="center" wrapText="1"/>
    </xf>
    <xf numFmtId="0" fontId="53" fillId="7" borderId="52" xfId="14" applyFont="1" applyFill="1" applyBorder="1" applyAlignment="1">
      <alignment vertical="center" wrapText="1"/>
    </xf>
    <xf numFmtId="0" fontId="47" fillId="0" borderId="0" xfId="3" applyFont="1"/>
    <xf numFmtId="0" fontId="26" fillId="0" borderId="0" xfId="3" applyFont="1" applyAlignment="1">
      <alignment horizontal="left" indent="2"/>
    </xf>
    <xf numFmtId="0" fontId="47" fillId="0" borderId="0" xfId="3" applyFont="1" applyAlignment="1">
      <alignment horizontal="left" indent="2"/>
    </xf>
    <xf numFmtId="0" fontId="26" fillId="0" borderId="0" xfId="3" applyFont="1" applyAlignment="1">
      <alignment horizontal="left"/>
    </xf>
    <xf numFmtId="0" fontId="47" fillId="0" borderId="0" xfId="3" applyFont="1" applyAlignment="1">
      <alignment horizontal="left"/>
    </xf>
    <xf numFmtId="0" fontId="56" fillId="0" borderId="0" xfId="3" applyFont="1"/>
    <xf numFmtId="166" fontId="58" fillId="0" borderId="30" xfId="3" applyNumberFormat="1" applyFont="1" applyBorder="1"/>
    <xf numFmtId="165" fontId="26" fillId="0" borderId="9" xfId="5" applyNumberFormat="1" applyFont="1" applyBorder="1" applyAlignment="1">
      <alignment horizontal="center"/>
    </xf>
    <xf numFmtId="1" fontId="33" fillId="9" borderId="9" xfId="3" applyNumberFormat="1" applyFont="1" applyFill="1" applyBorder="1" applyAlignment="1">
      <alignment horizontal="center"/>
    </xf>
    <xf numFmtId="1" fontId="26" fillId="0" borderId="9" xfId="5" applyNumberFormat="1" applyFont="1" applyBorder="1" applyAlignment="1">
      <alignment horizontal="center"/>
    </xf>
    <xf numFmtId="10" fontId="33" fillId="9" borderId="9" xfId="3" applyNumberFormat="1" applyFont="1" applyFill="1" applyBorder="1" applyAlignment="1">
      <alignment horizontal="center"/>
    </xf>
    <xf numFmtId="1" fontId="26" fillId="0" borderId="0" xfId="5" applyNumberFormat="1" applyFont="1" applyAlignment="1">
      <alignment horizontal="center"/>
    </xf>
    <xf numFmtId="1" fontId="33" fillId="9" borderId="0" xfId="3" applyNumberFormat="1" applyFont="1" applyFill="1" applyAlignment="1">
      <alignment horizontal="center"/>
    </xf>
    <xf numFmtId="1" fontId="64" fillId="9" borderId="9" xfId="7" applyNumberFormat="1" applyFont="1" applyFill="1" applyBorder="1" applyAlignment="1" applyProtection="1">
      <alignment horizontal="center"/>
    </xf>
    <xf numFmtId="3" fontId="26" fillId="0" borderId="9" xfId="5" applyNumberFormat="1" applyFont="1" applyBorder="1" applyAlignment="1">
      <alignment horizontal="center"/>
    </xf>
    <xf numFmtId="0" fontId="2" fillId="0" borderId="0" xfId="5"/>
    <xf numFmtId="0" fontId="28" fillId="0" borderId="0" xfId="5" applyFont="1"/>
    <xf numFmtId="0" fontId="3" fillId="0" borderId="0" xfId="5" applyFont="1"/>
    <xf numFmtId="0" fontId="29" fillId="0" borderId="0" xfId="5" applyFont="1"/>
    <xf numFmtId="0" fontId="16" fillId="0" borderId="0" xfId="5" applyFont="1"/>
    <xf numFmtId="0" fontId="30" fillId="0" borderId="0" xfId="5" applyFont="1"/>
    <xf numFmtId="0" fontId="25" fillId="0" borderId="7" xfId="3" applyFont="1" applyBorder="1"/>
    <xf numFmtId="0" fontId="16" fillId="0" borderId="16" xfId="5" applyFont="1" applyBorder="1"/>
    <xf numFmtId="0" fontId="16" fillId="0" borderId="8" xfId="5" applyFont="1" applyBorder="1"/>
    <xf numFmtId="0" fontId="31" fillId="0" borderId="0" xfId="3" applyFont="1"/>
    <xf numFmtId="0" fontId="32" fillId="0" borderId="0" xfId="5" applyFont="1"/>
    <xf numFmtId="0" fontId="34" fillId="0" borderId="0" xfId="3" applyFont="1"/>
    <xf numFmtId="0" fontId="35" fillId="0" borderId="0" xfId="3" applyFont="1"/>
    <xf numFmtId="0" fontId="31" fillId="0" borderId="0" xfId="3" applyFont="1" applyAlignment="1">
      <alignment horizontal="left"/>
    </xf>
    <xf numFmtId="0" fontId="36" fillId="0" borderId="0" xfId="3" applyFont="1"/>
    <xf numFmtId="0" fontId="34" fillId="0" borderId="0" xfId="3" applyFont="1" applyAlignment="1">
      <alignment horizontal="left"/>
    </xf>
    <xf numFmtId="0" fontId="58" fillId="0" borderId="58" xfId="5" applyFont="1" applyBorder="1" applyAlignment="1">
      <alignment horizontal="center"/>
    </xf>
    <xf numFmtId="3" fontId="63" fillId="0" borderId="59" xfId="5" applyNumberFormat="1" applyFont="1" applyBorder="1" applyAlignment="1">
      <alignment horizontal="left"/>
    </xf>
    <xf numFmtId="0" fontId="65" fillId="0" borderId="58" xfId="5" applyFont="1" applyBorder="1" applyAlignment="1">
      <alignment horizontal="center"/>
    </xf>
    <xf numFmtId="3" fontId="36" fillId="0" borderId="59" xfId="5" applyNumberFormat="1" applyFont="1" applyBorder="1" applyAlignment="1">
      <alignment horizontal="center"/>
    </xf>
    <xf numFmtId="0" fontId="37" fillId="4" borderId="21" xfId="3" applyFont="1" applyFill="1" applyBorder="1"/>
    <xf numFmtId="165" fontId="37" fillId="4" borderId="21" xfId="3" applyNumberFormat="1" applyFont="1" applyFill="1" applyBorder="1" applyAlignment="1">
      <alignment horizontal="right"/>
    </xf>
    <xf numFmtId="0" fontId="27" fillId="0" borderId="15" xfId="3" applyFont="1" applyBorder="1" applyAlignment="1">
      <alignment horizontal="center"/>
    </xf>
    <xf numFmtId="0" fontId="37" fillId="4" borderId="60" xfId="3" applyFont="1" applyFill="1" applyBorder="1"/>
    <xf numFmtId="0" fontId="37" fillId="4" borderId="0" xfId="3" applyFont="1" applyFill="1"/>
    <xf numFmtId="0" fontId="66" fillId="4" borderId="65" xfId="3" applyFont="1" applyFill="1" applyBorder="1"/>
    <xf numFmtId="165" fontId="37" fillId="4" borderId="66" xfId="3" applyNumberFormat="1" applyFont="1" applyFill="1" applyBorder="1" applyAlignment="1">
      <alignment horizontal="right"/>
    </xf>
    <xf numFmtId="165" fontId="37" fillId="4" borderId="67" xfId="3" applyNumberFormat="1" applyFont="1" applyFill="1" applyBorder="1" applyAlignment="1">
      <alignment horizontal="right"/>
    </xf>
    <xf numFmtId="0" fontId="38" fillId="0" borderId="0" xfId="5" applyFont="1"/>
    <xf numFmtId="0" fontId="66" fillId="4" borderId="68" xfId="3" applyFont="1" applyFill="1" applyBorder="1"/>
    <xf numFmtId="165" fontId="37" fillId="4" borderId="69" xfId="3" applyNumberFormat="1" applyFont="1" applyFill="1" applyBorder="1" applyAlignment="1">
      <alignment horizontal="right"/>
    </xf>
    <xf numFmtId="165" fontId="37" fillId="4" borderId="70" xfId="3" applyNumberFormat="1" applyFont="1" applyFill="1" applyBorder="1" applyAlignment="1">
      <alignment horizontal="right"/>
    </xf>
    <xf numFmtId="0" fontId="11" fillId="0" borderId="0" xfId="3" applyFont="1" applyAlignment="1">
      <alignment wrapText="1"/>
    </xf>
    <xf numFmtId="0" fontId="26" fillId="0" borderId="0" xfId="3" applyFont="1" applyAlignment="1">
      <alignment wrapText="1"/>
    </xf>
    <xf numFmtId="0" fontId="58" fillId="0" borderId="0" xfId="3" applyFont="1" applyAlignment="1">
      <alignment wrapText="1"/>
    </xf>
    <xf numFmtId="0" fontId="12" fillId="0" borderId="0" xfId="3" applyFont="1" applyAlignment="1">
      <alignment wrapText="1"/>
    </xf>
    <xf numFmtId="0" fontId="17" fillId="0" borderId="0" xfId="3" applyFont="1" applyAlignment="1">
      <alignment wrapText="1"/>
    </xf>
    <xf numFmtId="0" fontId="3" fillId="0" borderId="0" xfId="3" applyFont="1" applyAlignment="1">
      <alignment wrapText="1"/>
    </xf>
    <xf numFmtId="0" fontId="59" fillId="0" borderId="0" xfId="3" applyFont="1" applyAlignment="1">
      <alignment wrapText="1"/>
    </xf>
    <xf numFmtId="0" fontId="18" fillId="0" borderId="0" xfId="3" applyFont="1" applyAlignment="1">
      <alignment wrapText="1"/>
    </xf>
    <xf numFmtId="0" fontId="11" fillId="0" borderId="0" xfId="3" applyFont="1" applyAlignment="1">
      <alignment horizontal="left" wrapText="1"/>
    </xf>
    <xf numFmtId="0" fontId="12" fillId="0" borderId="0" xfId="3" applyFont="1" applyAlignment="1">
      <alignment horizontal="left" wrapText="1"/>
    </xf>
    <xf numFmtId="0" fontId="62" fillId="0" borderId="0" xfId="3" applyFont="1" applyAlignment="1">
      <alignment horizontal="left" wrapText="1"/>
    </xf>
    <xf numFmtId="0" fontId="26" fillId="0" borderId="0" xfId="3" applyFont="1" applyAlignment="1">
      <alignment horizontal="left" wrapText="1"/>
    </xf>
    <xf numFmtId="0" fontId="62" fillId="0" borderId="0" xfId="3" applyFont="1" applyAlignment="1">
      <alignment wrapText="1"/>
    </xf>
    <xf numFmtId="0" fontId="9" fillId="0" borderId="0" xfId="3" applyFont="1" applyAlignment="1">
      <alignment wrapText="1"/>
    </xf>
    <xf numFmtId="0" fontId="4" fillId="0" borderId="0" xfId="3" applyAlignment="1">
      <alignment wrapText="1"/>
    </xf>
    <xf numFmtId="0" fontId="60" fillId="0" borderId="0" xfId="3" applyFont="1" applyAlignment="1">
      <alignment wrapText="1"/>
    </xf>
    <xf numFmtId="165" fontId="3" fillId="0" borderId="0" xfId="3" applyNumberFormat="1" applyFont="1"/>
    <xf numFmtId="0" fontId="44" fillId="0" borderId="0" xfId="3" applyFont="1"/>
    <xf numFmtId="0" fontId="47" fillId="0" borderId="0" xfId="3" applyFont="1" applyAlignment="1">
      <alignment wrapText="1"/>
    </xf>
    <xf numFmtId="0" fontId="26" fillId="0" borderId="44" xfId="3" applyFont="1" applyBorder="1" applyAlignment="1">
      <alignment horizontal="left" wrapText="1"/>
    </xf>
    <xf numFmtId="0" fontId="26" fillId="0" borderId="55" xfId="3" applyFont="1" applyBorder="1" applyAlignment="1">
      <alignment horizontal="left" wrapText="1"/>
    </xf>
    <xf numFmtId="3" fontId="9" fillId="2" borderId="0" xfId="3" applyNumberFormat="1" applyFont="1" applyFill="1"/>
    <xf numFmtId="0" fontId="40" fillId="0" borderId="0" xfId="3" applyFont="1" applyAlignment="1">
      <alignment wrapText="1"/>
    </xf>
    <xf numFmtId="165" fontId="40" fillId="0" borderId="0" xfId="3" applyNumberFormat="1" applyFont="1"/>
    <xf numFmtId="0" fontId="65" fillId="0" borderId="73" xfId="5" applyFont="1" applyBorder="1" applyAlignment="1">
      <alignment horizontal="center"/>
    </xf>
    <xf numFmtId="0" fontId="16" fillId="0" borderId="74" xfId="5" applyFont="1" applyBorder="1"/>
    <xf numFmtId="165" fontId="37" fillId="4" borderId="75" xfId="3" applyNumberFormat="1" applyFont="1" applyFill="1" applyBorder="1" applyAlignment="1">
      <alignment horizontal="right"/>
    </xf>
    <xf numFmtId="0" fontId="30" fillId="0" borderId="74" xfId="5" applyFont="1" applyBorder="1"/>
    <xf numFmtId="0" fontId="35" fillId="0" borderId="74" xfId="3" applyFont="1" applyBorder="1"/>
    <xf numFmtId="3" fontId="30" fillId="0" borderId="74" xfId="5" applyNumberFormat="1" applyFont="1" applyBorder="1"/>
    <xf numFmtId="3" fontId="16" fillId="0" borderId="74" xfId="5" applyNumberFormat="1" applyFont="1" applyBorder="1"/>
    <xf numFmtId="165" fontId="37" fillId="4" borderId="76" xfId="3" applyNumberFormat="1" applyFont="1" applyFill="1" applyBorder="1" applyAlignment="1">
      <alignment horizontal="right"/>
    </xf>
    <xf numFmtId="165" fontId="37" fillId="4" borderId="77" xfId="3" applyNumberFormat="1" applyFont="1" applyFill="1" applyBorder="1" applyAlignment="1">
      <alignment horizontal="right"/>
    </xf>
    <xf numFmtId="0" fontId="38" fillId="0" borderId="74" xfId="5" applyFont="1" applyBorder="1"/>
    <xf numFmtId="0" fontId="2" fillId="0" borderId="74" xfId="5" applyBorder="1"/>
    <xf numFmtId="0" fontId="10" fillId="0" borderId="0" xfId="3" applyFont="1" applyAlignment="1">
      <alignment wrapText="1"/>
    </xf>
    <xf numFmtId="165" fontId="26" fillId="0" borderId="0" xfId="3" applyNumberFormat="1" applyFont="1"/>
    <xf numFmtId="0" fontId="26" fillId="0" borderId="0" xfId="3" applyFont="1" applyAlignment="1">
      <alignment horizontal="center"/>
    </xf>
    <xf numFmtId="174" fontId="45" fillId="0" borderId="0" xfId="8" applyNumberFormat="1" applyFont="1" applyProtection="1"/>
    <xf numFmtId="0" fontId="26" fillId="0" borderId="33" xfId="3" applyFont="1" applyBorder="1"/>
    <xf numFmtId="14" fontId="43" fillId="0" borderId="0" xfId="3" applyNumberFormat="1" applyFont="1" applyAlignment="1">
      <alignment horizontal="left"/>
    </xf>
    <xf numFmtId="0" fontId="59" fillId="0" borderId="0" xfId="3" applyFont="1"/>
    <xf numFmtId="0" fontId="25" fillId="0" borderId="26" xfId="3" applyFont="1" applyBorder="1"/>
    <xf numFmtId="0" fontId="26" fillId="0" borderId="92" xfId="3" applyFont="1" applyBorder="1"/>
    <xf numFmtId="1" fontId="26" fillId="0" borderId="0" xfId="3" applyNumberFormat="1" applyFont="1"/>
    <xf numFmtId="1" fontId="26" fillId="0" borderId="0" xfId="3" applyNumberFormat="1" applyFont="1" applyAlignment="1">
      <alignment horizontal="right"/>
    </xf>
    <xf numFmtId="49" fontId="26" fillId="0" borderId="1" xfId="3" applyNumberFormat="1" applyFont="1" applyBorder="1" applyAlignment="1">
      <alignment horizontal="center"/>
    </xf>
    <xf numFmtId="49" fontId="26" fillId="0" borderId="22" xfId="3" applyNumberFormat="1" applyFont="1" applyBorder="1" applyAlignment="1">
      <alignment horizontal="center"/>
    </xf>
    <xf numFmtId="0" fontId="68" fillId="0" borderId="0" xfId="0" applyFont="1"/>
    <xf numFmtId="0" fontId="71" fillId="0" borderId="0" xfId="3" applyFont="1"/>
    <xf numFmtId="0" fontId="48" fillId="6" borderId="100" xfId="0" applyFont="1" applyFill="1" applyBorder="1" applyAlignment="1">
      <alignment horizontal="center"/>
    </xf>
    <xf numFmtId="0" fontId="48" fillId="6" borderId="101" xfId="0" applyFont="1" applyFill="1" applyBorder="1" applyAlignment="1">
      <alignment horizontal="left"/>
    </xf>
    <xf numFmtId="0" fontId="48" fillId="6" borderId="102" xfId="0" applyFont="1" applyFill="1" applyBorder="1" applyAlignment="1">
      <alignment horizontal="center"/>
    </xf>
    <xf numFmtId="0" fontId="32" fillId="0" borderId="33" xfId="1" applyFont="1" applyBorder="1"/>
    <xf numFmtId="167" fontId="3" fillId="0" borderId="27" xfId="3" applyNumberFormat="1" applyFont="1" applyBorder="1"/>
    <xf numFmtId="0" fontId="48" fillId="6" borderId="100" xfId="0" applyFont="1" applyFill="1" applyBorder="1" applyAlignment="1">
      <alignment horizontal="left"/>
    </xf>
    <xf numFmtId="0" fontId="49" fillId="0" borderId="32" xfId="3" applyFont="1" applyBorder="1" applyAlignment="1">
      <alignment horizontal="center"/>
    </xf>
    <xf numFmtId="0" fontId="9" fillId="0" borderId="32" xfId="3" applyFont="1" applyBorder="1" applyAlignment="1">
      <alignment horizontal="right"/>
    </xf>
    <xf numFmtId="171" fontId="13" fillId="0" borderId="30" xfId="3" applyNumberFormat="1" applyFont="1" applyBorder="1" applyAlignment="1">
      <alignment horizontal="right"/>
    </xf>
    <xf numFmtId="171" fontId="13" fillId="0" borderId="30" xfId="3" applyNumberFormat="1" applyFont="1" applyBorder="1"/>
    <xf numFmtId="0" fontId="49" fillId="0" borderId="74" xfId="3" applyFont="1" applyBorder="1" applyAlignment="1">
      <alignment horizontal="center"/>
    </xf>
    <xf numFmtId="0" fontId="9" fillId="0" borderId="74" xfId="3" applyFont="1" applyBorder="1" applyAlignment="1">
      <alignment horizontal="right"/>
    </xf>
    <xf numFmtId="0" fontId="9" fillId="0" borderId="99" xfId="3" applyFont="1" applyBorder="1"/>
    <xf numFmtId="0" fontId="83" fillId="0" borderId="0" xfId="3" applyFont="1"/>
    <xf numFmtId="165" fontId="37" fillId="4" borderId="93" xfId="3" applyNumberFormat="1" applyFont="1" applyFill="1" applyBorder="1" applyAlignment="1">
      <alignment horizontal="right"/>
    </xf>
    <xf numFmtId="165" fontId="37" fillId="4" borderId="92" xfId="3" applyNumberFormat="1" applyFont="1" applyFill="1" applyBorder="1" applyAlignment="1">
      <alignment horizontal="right"/>
    </xf>
    <xf numFmtId="170" fontId="61" fillId="0" borderId="33" xfId="7" applyNumberFormat="1" applyFont="1" applyFill="1" applyBorder="1" applyAlignment="1" applyProtection="1">
      <alignment horizontal="center"/>
    </xf>
    <xf numFmtId="10" fontId="87" fillId="0" borderId="34" xfId="7" applyNumberFormat="1" applyFont="1" applyFill="1" applyBorder="1" applyAlignment="1" applyProtection="1"/>
    <xf numFmtId="10" fontId="87" fillId="0" borderId="38" xfId="7" applyNumberFormat="1" applyFont="1" applyFill="1" applyBorder="1" applyAlignment="1" applyProtection="1"/>
    <xf numFmtId="0" fontId="65" fillId="0" borderId="0" xfId="3" applyFont="1"/>
    <xf numFmtId="49" fontId="65" fillId="0" borderId="0" xfId="3" applyNumberFormat="1" applyFont="1"/>
    <xf numFmtId="0" fontId="58" fillId="0" borderId="0" xfId="3" applyFont="1"/>
    <xf numFmtId="0" fontId="60" fillId="0" borderId="0" xfId="3" applyFont="1"/>
    <xf numFmtId="0" fontId="92" fillId="0" borderId="0" xfId="3" applyFont="1" applyAlignment="1">
      <alignment horizontal="left" indent="2"/>
    </xf>
    <xf numFmtId="0" fontId="63" fillId="0" borderId="0" xfId="3" applyFont="1"/>
    <xf numFmtId="165" fontId="93" fillId="3" borderId="0" xfId="3" applyNumberFormat="1" applyFont="1" applyFill="1" applyAlignment="1">
      <alignment horizontal="left"/>
    </xf>
    <xf numFmtId="0" fontId="59" fillId="0" borderId="0" xfId="3" applyFont="1" applyAlignment="1">
      <alignment horizontal="left"/>
    </xf>
    <xf numFmtId="0" fontId="94" fillId="0" borderId="0" xfId="3" applyFont="1" applyAlignment="1">
      <alignment horizontal="left"/>
    </xf>
    <xf numFmtId="0" fontId="94" fillId="0" borderId="0" xfId="3" applyFont="1"/>
    <xf numFmtId="49" fontId="63" fillId="0" borderId="0" xfId="3" applyNumberFormat="1" applyFont="1"/>
    <xf numFmtId="165" fontId="45" fillId="0" borderId="0" xfId="3" applyNumberFormat="1" applyFont="1"/>
    <xf numFmtId="165" fontId="63" fillId="0" borderId="0" xfId="3" applyNumberFormat="1" applyFont="1" applyAlignment="1">
      <alignment horizontal="center"/>
    </xf>
    <xf numFmtId="0" fontId="59" fillId="0" borderId="110" xfId="3" applyFont="1" applyBorder="1"/>
    <xf numFmtId="0" fontId="96" fillId="0" borderId="11" xfId="3" applyFont="1" applyBorder="1"/>
    <xf numFmtId="49" fontId="96" fillId="0" borderId="12" xfId="3" applyNumberFormat="1" applyFont="1" applyBorder="1" applyAlignment="1">
      <alignment horizontal="center"/>
    </xf>
    <xf numFmtId="0" fontId="58" fillId="0" borderId="11" xfId="3" applyFont="1" applyBorder="1" applyAlignment="1">
      <alignment horizontal="left"/>
    </xf>
    <xf numFmtId="165" fontId="63" fillId="0" borderId="12" xfId="3" applyNumberFormat="1" applyFont="1" applyBorder="1" applyAlignment="1">
      <alignment horizontal="center"/>
    </xf>
    <xf numFmtId="0" fontId="59" fillId="0" borderId="113" xfId="3" applyFont="1" applyBorder="1"/>
    <xf numFmtId="0" fontId="96" fillId="0" borderId="32" xfId="3" applyFont="1" applyBorder="1"/>
    <xf numFmtId="49" fontId="96" fillId="0" borderId="33" xfId="3" applyNumberFormat="1" applyFont="1" applyBorder="1" applyAlignment="1">
      <alignment horizontal="center"/>
    </xf>
    <xf numFmtId="0" fontId="58" fillId="0" borderId="32" xfId="3" applyFont="1" applyBorder="1" applyAlignment="1">
      <alignment horizontal="left"/>
    </xf>
    <xf numFmtId="165" fontId="63" fillId="0" borderId="33" xfId="3" applyNumberFormat="1" applyFont="1" applyBorder="1" applyAlignment="1">
      <alignment horizontal="center"/>
    </xf>
    <xf numFmtId="0" fontId="58" fillId="0" borderId="34" xfId="3" applyFont="1" applyBorder="1" applyAlignment="1">
      <alignment horizontal="left"/>
    </xf>
    <xf numFmtId="165" fontId="63" fillId="0" borderId="35" xfId="3" applyNumberFormat="1" applyFont="1" applyBorder="1" applyAlignment="1">
      <alignment horizontal="center"/>
    </xf>
    <xf numFmtId="0" fontId="45" fillId="0" borderId="15" xfId="3" applyFont="1" applyBorder="1"/>
    <xf numFmtId="0" fontId="96" fillId="0" borderId="0" xfId="3" applyFont="1"/>
    <xf numFmtId="0" fontId="85" fillId="0" borderId="0" xfId="3" applyFont="1"/>
    <xf numFmtId="167" fontId="65" fillId="0" borderId="0" xfId="8" applyNumberFormat="1" applyFont="1" applyFill="1" applyBorder="1" applyAlignment="1" applyProtection="1"/>
    <xf numFmtId="168" fontId="87" fillId="0" borderId="0" xfId="7" applyNumberFormat="1" applyFont="1" applyFill="1" applyBorder="1" applyAlignment="1" applyProtection="1">
      <alignment horizontal="center" vertical="center"/>
    </xf>
    <xf numFmtId="0" fontId="58" fillId="0" borderId="0" xfId="3" applyFont="1" applyAlignment="1">
      <alignment vertical="center"/>
    </xf>
    <xf numFmtId="168" fontId="87" fillId="0" borderId="0" xfId="7" applyNumberFormat="1" applyFont="1" applyFill="1" applyBorder="1" applyAlignment="1" applyProtection="1"/>
    <xf numFmtId="0" fontId="58" fillId="0" borderId="0" xfId="3" applyFont="1" applyAlignment="1">
      <alignment horizontal="right" vertical="top"/>
    </xf>
    <xf numFmtId="0" fontId="77" fillId="0" borderId="109" xfId="3" applyFont="1" applyBorder="1"/>
    <xf numFmtId="0" fontId="77" fillId="0" borderId="111" xfId="3" applyFont="1" applyBorder="1"/>
    <xf numFmtId="0" fontId="52" fillId="0" borderId="114" xfId="0" applyFont="1" applyBorder="1"/>
    <xf numFmtId="0" fontId="45" fillId="0" borderId="114" xfId="0" applyFont="1" applyBorder="1"/>
    <xf numFmtId="0" fontId="52" fillId="0" borderId="115" xfId="0" applyFont="1" applyBorder="1"/>
    <xf numFmtId="0" fontId="104" fillId="0" borderId="78" xfId="5" applyFont="1" applyBorder="1"/>
    <xf numFmtId="0" fontId="53" fillId="0" borderId="79" xfId="5" applyFont="1" applyBorder="1"/>
    <xf numFmtId="0" fontId="53" fillId="0" borderId="80" xfId="5" applyFont="1" applyBorder="1"/>
    <xf numFmtId="0" fontId="46" fillId="0" borderId="62" xfId="5" applyFont="1" applyBorder="1"/>
    <xf numFmtId="0" fontId="53" fillId="0" borderId="31" xfId="5" applyFont="1" applyBorder="1"/>
    <xf numFmtId="0" fontId="105" fillId="0" borderId="29" xfId="5" applyFont="1" applyBorder="1" applyAlignment="1">
      <alignment horizontal="center"/>
    </xf>
    <xf numFmtId="10" fontId="105" fillId="0" borderId="29" xfId="5" applyNumberFormat="1" applyFont="1" applyBorder="1" applyAlignment="1">
      <alignment horizontal="center"/>
    </xf>
    <xf numFmtId="165" fontId="105" fillId="0" borderId="29" xfId="5" applyNumberFormat="1" applyFont="1" applyBorder="1" applyAlignment="1">
      <alignment horizontal="center"/>
    </xf>
    <xf numFmtId="0" fontId="53" fillId="0" borderId="0" xfId="5" applyFont="1"/>
    <xf numFmtId="0" fontId="105" fillId="0" borderId="6" xfId="5" applyFont="1" applyBorder="1" applyAlignment="1">
      <alignment horizontal="center"/>
    </xf>
    <xf numFmtId="10" fontId="105" fillId="0" borderId="6" xfId="5" applyNumberFormat="1" applyFont="1" applyBorder="1" applyAlignment="1">
      <alignment horizontal="center"/>
    </xf>
    <xf numFmtId="0" fontId="53" fillId="0" borderId="11" xfId="5" applyFont="1" applyBorder="1" applyAlignment="1">
      <alignment horizontal="center"/>
    </xf>
    <xf numFmtId="165" fontId="105" fillId="0" borderId="81" xfId="5" applyNumberFormat="1" applyFont="1" applyBorder="1" applyAlignment="1">
      <alignment horizontal="center"/>
    </xf>
    <xf numFmtId="0" fontId="105" fillId="0" borderId="39" xfId="5" applyFont="1" applyBorder="1" applyAlignment="1">
      <alignment horizontal="center"/>
    </xf>
    <xf numFmtId="10" fontId="105" fillId="0" borderId="39" xfId="5" applyNumberFormat="1" applyFont="1" applyBorder="1" applyAlignment="1">
      <alignment horizontal="center"/>
    </xf>
    <xf numFmtId="165" fontId="105" fillId="0" borderId="82" xfId="5" applyNumberFormat="1" applyFont="1" applyBorder="1" applyAlignment="1">
      <alignment horizontal="center"/>
    </xf>
    <xf numFmtId="0" fontId="46" fillId="0" borderId="91" xfId="5" applyFont="1" applyBorder="1"/>
    <xf numFmtId="0" fontId="84" fillId="0" borderId="103" xfId="0" applyFont="1" applyBorder="1"/>
    <xf numFmtId="1" fontId="84" fillId="0" borderId="29" xfId="0" applyNumberFormat="1" applyFont="1" applyBorder="1" applyAlignment="1">
      <alignment horizontal="center"/>
    </xf>
    <xf numFmtId="0" fontId="91" fillId="0" borderId="103" xfId="0" applyFont="1" applyBorder="1"/>
    <xf numFmtId="14" fontId="91" fillId="0" borderId="29" xfId="0" applyNumberFormat="1" applyFont="1" applyBorder="1" applyAlignment="1">
      <alignment horizontal="center"/>
    </xf>
    <xf numFmtId="0" fontId="74" fillId="0" borderId="0" xfId="0" applyFont="1"/>
    <xf numFmtId="0" fontId="79" fillId="0" borderId="0" xfId="0" applyFont="1"/>
    <xf numFmtId="0" fontId="84" fillId="0" borderId="0" xfId="0" applyFont="1"/>
    <xf numFmtId="1" fontId="84" fillId="0" borderId="0" xfId="0" applyNumberFormat="1" applyFont="1" applyAlignment="1">
      <alignment horizontal="center"/>
    </xf>
    <xf numFmtId="0" fontId="52" fillId="0" borderId="0" xfId="0" applyFont="1"/>
    <xf numFmtId="0" fontId="77" fillId="0" borderId="0" xfId="0" applyFont="1"/>
    <xf numFmtId="0" fontId="88" fillId="0" borderId="0" xfId="0" applyFont="1"/>
    <xf numFmtId="171" fontId="80" fillId="0" borderId="0" xfId="3" applyNumberFormat="1" applyFont="1"/>
    <xf numFmtId="171" fontId="80" fillId="0" borderId="31" xfId="3" applyNumberFormat="1" applyFont="1" applyBorder="1"/>
    <xf numFmtId="0" fontId="89" fillId="0" borderId="0" xfId="3" applyFont="1"/>
    <xf numFmtId="1" fontId="90" fillId="0" borderId="0" xfId="0" applyNumberFormat="1" applyFont="1"/>
    <xf numFmtId="1" fontId="57" fillId="0" borderId="103" xfId="0" applyNumberFormat="1" applyFont="1" applyBorder="1"/>
    <xf numFmtId="1" fontId="57" fillId="0" borderId="29" xfId="0" applyNumberFormat="1" applyFont="1" applyBorder="1"/>
    <xf numFmtId="10" fontId="60" fillId="0" borderId="91" xfId="3" applyNumberFormat="1" applyFont="1" applyBorder="1"/>
    <xf numFmtId="10" fontId="60" fillId="0" borderId="72" xfId="3" applyNumberFormat="1" applyFont="1" applyBorder="1"/>
    <xf numFmtId="0" fontId="86" fillId="0" borderId="33" xfId="3" applyFont="1" applyBorder="1" applyAlignment="1">
      <alignment horizontal="center"/>
    </xf>
    <xf numFmtId="10" fontId="60" fillId="0" borderId="62" xfId="3" applyNumberFormat="1" applyFont="1" applyBorder="1"/>
    <xf numFmtId="10" fontId="60" fillId="0" borderId="107" xfId="3" applyNumberFormat="1" applyFont="1" applyBorder="1"/>
    <xf numFmtId="0" fontId="78" fillId="0" borderId="0" xfId="0" applyFont="1"/>
    <xf numFmtId="165" fontId="46" fillId="0" borderId="0" xfId="3" applyNumberFormat="1" applyFont="1"/>
    <xf numFmtId="165" fontId="76" fillId="0" borderId="0" xfId="3" applyNumberFormat="1" applyFont="1"/>
    <xf numFmtId="165" fontId="53" fillId="0" borderId="0" xfId="3" applyNumberFormat="1" applyFont="1"/>
    <xf numFmtId="171" fontId="80" fillId="0" borderId="29" xfId="3" applyNumberFormat="1" applyFont="1" applyBorder="1"/>
    <xf numFmtId="10" fontId="79" fillId="0" borderId="29" xfId="3" applyNumberFormat="1" applyFont="1" applyBorder="1"/>
    <xf numFmtId="1" fontId="57" fillId="0" borderId="105" xfId="0" applyNumberFormat="1" applyFont="1" applyBorder="1"/>
    <xf numFmtId="175" fontId="57" fillId="0" borderId="72" xfId="0" applyNumberFormat="1" applyFont="1" applyBorder="1"/>
    <xf numFmtId="175" fontId="57" fillId="0" borderId="38" xfId="0" applyNumberFormat="1" applyFont="1" applyBorder="1"/>
    <xf numFmtId="1" fontId="69" fillId="0" borderId="98" xfId="3" applyNumberFormat="1" applyFont="1" applyBorder="1" applyAlignment="1">
      <alignment horizontal="center"/>
    </xf>
    <xf numFmtId="1" fontId="69" fillId="0" borderId="29" xfId="3" applyNumberFormat="1" applyFont="1" applyBorder="1" applyAlignment="1">
      <alignment horizontal="center"/>
    </xf>
    <xf numFmtId="0" fontId="103" fillId="0" borderId="0" xfId="0" applyFont="1"/>
    <xf numFmtId="0" fontId="57" fillId="0" borderId="0" xfId="0" applyFont="1"/>
    <xf numFmtId="0" fontId="81" fillId="0" borderId="0" xfId="3" applyFont="1"/>
    <xf numFmtId="0" fontId="81" fillId="0" borderId="9" xfId="3" applyFont="1" applyBorder="1" applyAlignment="1">
      <alignment horizontal="center"/>
    </xf>
    <xf numFmtId="0" fontId="96" fillId="0" borderId="0" xfId="3" applyFont="1" applyAlignment="1">
      <alignment horizontal="left"/>
    </xf>
    <xf numFmtId="0" fontId="63" fillId="0" borderId="0" xfId="3" applyFont="1" applyAlignment="1">
      <alignment horizontal="left"/>
    </xf>
    <xf numFmtId="0" fontId="63" fillId="0" borderId="9" xfId="3" applyFont="1" applyBorder="1" applyAlignment="1">
      <alignment horizontal="center"/>
    </xf>
    <xf numFmtId="0" fontId="57" fillId="0" borderId="0" xfId="3" applyFont="1"/>
    <xf numFmtId="0" fontId="63" fillId="0" borderId="0" xfId="3" applyFont="1" applyAlignment="1">
      <alignment horizontal="center"/>
    </xf>
    <xf numFmtId="1" fontId="57" fillId="0" borderId="98" xfId="3" applyNumberFormat="1" applyFont="1" applyBorder="1" applyAlignment="1">
      <alignment horizontal="center"/>
    </xf>
    <xf numFmtId="0" fontId="53" fillId="0" borderId="0" xfId="0" applyFont="1" applyAlignment="1">
      <alignment horizontal="right"/>
    </xf>
    <xf numFmtId="1" fontId="52" fillId="0" borderId="29" xfId="0" applyNumberFormat="1" applyFont="1" applyBorder="1" applyAlignment="1">
      <alignment horizontal="center"/>
    </xf>
    <xf numFmtId="175" fontId="72" fillId="0" borderId="9" xfId="3" applyNumberFormat="1" applyFont="1" applyBorder="1" applyAlignment="1">
      <alignment horizontal="center"/>
    </xf>
    <xf numFmtId="0" fontId="96" fillId="0" borderId="0" xfId="3" applyFont="1" applyAlignment="1">
      <alignment horizontal="left" vertical="top"/>
    </xf>
    <xf numFmtId="0" fontId="81" fillId="0" borderId="89" xfId="3" applyFont="1" applyBorder="1" applyAlignment="1">
      <alignment horizontal="center" vertical="center"/>
    </xf>
    <xf numFmtId="0" fontId="81" fillId="0" borderId="0" xfId="3" applyFont="1" applyAlignment="1">
      <alignment horizontal="center" vertical="center"/>
    </xf>
    <xf numFmtId="176" fontId="63" fillId="0" borderId="0" xfId="3" applyNumberFormat="1" applyFont="1" applyAlignment="1">
      <alignment horizontal="center"/>
    </xf>
    <xf numFmtId="0" fontId="81" fillId="0" borderId="0" xfId="3" applyFont="1" applyAlignment="1">
      <alignment horizontal="left" wrapText="1"/>
    </xf>
    <xf numFmtId="0" fontId="53" fillId="0" borderId="31" xfId="5" applyFont="1" applyBorder="1" applyAlignment="1">
      <alignment horizontal="center"/>
    </xf>
    <xf numFmtId="0" fontId="45" fillId="0" borderId="114" xfId="0" applyFont="1" applyBorder="1" applyAlignment="1">
      <alignment horizontal="center"/>
    </xf>
    <xf numFmtId="0" fontId="97" fillId="0" borderId="0" xfId="6" applyNumberFormat="1" applyFont="1" applyFill="1" applyBorder="1" applyAlignment="1" applyProtection="1">
      <alignment wrapText="1"/>
    </xf>
    <xf numFmtId="0" fontId="52" fillId="0" borderId="0" xfId="3" applyFont="1"/>
    <xf numFmtId="0" fontId="45" fillId="0" borderId="0" xfId="0" applyFont="1"/>
    <xf numFmtId="3" fontId="52" fillId="0" borderId="0" xfId="0" applyNumberFormat="1" applyFont="1"/>
    <xf numFmtId="4" fontId="52" fillId="0" borderId="0" xfId="0" applyNumberFormat="1" applyFont="1"/>
    <xf numFmtId="0" fontId="40" fillId="0" borderId="33" xfId="3" applyFont="1" applyBorder="1"/>
    <xf numFmtId="0" fontId="107" fillId="0" borderId="0" xfId="3" applyFont="1"/>
    <xf numFmtId="14" fontId="109" fillId="0" borderId="0" xfId="3" applyNumberFormat="1" applyFont="1" applyAlignment="1">
      <alignment horizontal="left"/>
    </xf>
    <xf numFmtId="0" fontId="53" fillId="0" borderId="0" xfId="0" applyFont="1"/>
    <xf numFmtId="171" fontId="60" fillId="0" borderId="0" xfId="3" applyNumberFormat="1" applyFont="1"/>
    <xf numFmtId="0" fontId="59" fillId="0" borderId="31" xfId="3" applyFont="1" applyBorder="1"/>
    <xf numFmtId="0" fontId="75" fillId="0" borderId="0" xfId="3" applyFont="1"/>
    <xf numFmtId="0" fontId="53" fillId="0" borderId="102" xfId="0" applyFont="1" applyBorder="1"/>
    <xf numFmtId="0" fontId="53" fillId="0" borderId="33" xfId="0" applyFont="1" applyBorder="1"/>
    <xf numFmtId="0" fontId="59" fillId="0" borderId="13" xfId="3" applyFont="1" applyBorder="1"/>
    <xf numFmtId="0" fontId="53" fillId="0" borderId="35" xfId="0" applyFont="1" applyBorder="1"/>
    <xf numFmtId="171" fontId="60" fillId="0" borderId="31" xfId="3" applyNumberFormat="1" applyFont="1" applyBorder="1"/>
    <xf numFmtId="174" fontId="45" fillId="0" borderId="29" xfId="8" applyNumberFormat="1" applyFont="1" applyFill="1" applyBorder="1" applyProtection="1"/>
    <xf numFmtId="174" fontId="52" fillId="0" borderId="0" xfId="8" applyNumberFormat="1" applyFont="1" applyProtection="1"/>
    <xf numFmtId="174" fontId="53" fillId="0" borderId="0" xfId="0" applyNumberFormat="1" applyFont="1"/>
    <xf numFmtId="0" fontId="53" fillId="0" borderId="119" xfId="0" applyFont="1" applyBorder="1"/>
    <xf numFmtId="0" fontId="53" fillId="0" borderId="120" xfId="0" applyFont="1" applyBorder="1"/>
    <xf numFmtId="0" fontId="53" fillId="0" borderId="121" xfId="0" applyFont="1" applyBorder="1"/>
    <xf numFmtId="0" fontId="53" fillId="0" borderId="114" xfId="0" applyFont="1" applyBorder="1"/>
    <xf numFmtId="1" fontId="53" fillId="0" borderId="0" xfId="0" applyNumberFormat="1" applyFont="1"/>
    <xf numFmtId="0" fontId="110" fillId="0" borderId="0" xfId="3" applyFont="1"/>
    <xf numFmtId="0" fontId="111" fillId="0" borderId="0" xfId="3" applyFont="1"/>
    <xf numFmtId="0" fontId="112" fillId="0" borderId="0" xfId="3" applyFont="1" applyProtection="1">
      <protection locked="0"/>
    </xf>
    <xf numFmtId="0" fontId="87" fillId="0" borderId="0" xfId="3" applyFont="1" applyAlignment="1">
      <alignment horizontal="right"/>
    </xf>
    <xf numFmtId="0" fontId="58" fillId="0" borderId="28" xfId="3" applyFont="1" applyBorder="1"/>
    <xf numFmtId="0" fontId="58" fillId="0" borderId="19" xfId="3" applyFont="1" applyBorder="1"/>
    <xf numFmtId="9" fontId="63" fillId="0" borderId="23" xfId="3" applyNumberFormat="1" applyFont="1" applyBorder="1" applyAlignment="1">
      <alignment horizontal="center"/>
    </xf>
    <xf numFmtId="9" fontId="63" fillId="0" borderId="9" xfId="7" applyNumberFormat="1" applyFont="1" applyFill="1" applyBorder="1" applyAlignment="1" applyProtection="1">
      <alignment horizontal="center"/>
    </xf>
    <xf numFmtId="0" fontId="114" fillId="0" borderId="0" xfId="3" applyFont="1" applyAlignment="1">
      <alignment wrapText="1"/>
    </xf>
    <xf numFmtId="0" fontId="26" fillId="0" borderId="124" xfId="3" applyFont="1" applyBorder="1" applyAlignment="1">
      <alignment wrapText="1"/>
    </xf>
    <xf numFmtId="0" fontId="26" fillId="0" borderId="125" xfId="3" applyFont="1" applyBorder="1" applyAlignment="1">
      <alignment horizontal="left" wrapText="1"/>
    </xf>
    <xf numFmtId="0" fontId="59" fillId="0" borderId="125" xfId="3" applyFont="1" applyBorder="1" applyAlignment="1">
      <alignment horizontal="left" wrapText="1"/>
    </xf>
    <xf numFmtId="16" fontId="58" fillId="0" borderId="125" xfId="3" applyNumberFormat="1" applyFont="1" applyBorder="1" applyAlignment="1">
      <alignment horizontal="left" wrapText="1"/>
    </xf>
    <xf numFmtId="166" fontId="26" fillId="2" borderId="125" xfId="3" applyNumberFormat="1" applyFont="1" applyFill="1" applyBorder="1" applyAlignment="1">
      <alignment horizontal="left" wrapText="1"/>
    </xf>
    <xf numFmtId="0" fontId="26" fillId="0" borderId="91" xfId="3" applyFont="1" applyBorder="1" applyAlignment="1">
      <alignment wrapText="1"/>
    </xf>
    <xf numFmtId="0" fontId="26" fillId="0" borderId="122" xfId="3" applyFont="1" applyBorder="1" applyAlignment="1">
      <alignment wrapText="1"/>
    </xf>
    <xf numFmtId="0" fontId="26" fillId="0" borderId="40" xfId="3" applyFont="1" applyBorder="1" applyAlignment="1">
      <alignment wrapText="1"/>
    </xf>
    <xf numFmtId="0" fontId="26" fillId="0" borderId="41" xfId="3" applyFont="1" applyBorder="1" applyAlignment="1">
      <alignment horizontal="left" wrapText="1"/>
    </xf>
    <xf numFmtId="166" fontId="26" fillId="2" borderId="41" xfId="3" applyNumberFormat="1" applyFont="1" applyFill="1" applyBorder="1" applyAlignment="1">
      <alignment horizontal="left" wrapText="1"/>
    </xf>
    <xf numFmtId="0" fontId="26" fillId="0" borderId="126" xfId="3" applyFont="1" applyBorder="1" applyAlignment="1">
      <alignment horizontal="left" wrapText="1"/>
    </xf>
    <xf numFmtId="0" fontId="47" fillId="0" borderId="72" xfId="3" applyFont="1" applyBorder="1"/>
    <xf numFmtId="0" fontId="26" fillId="0" borderId="127" xfId="3" applyFont="1" applyBorder="1" applyAlignment="1">
      <alignment wrapText="1"/>
    </xf>
    <xf numFmtId="0" fontId="26" fillId="0" borderId="128" xfId="3" applyFont="1" applyBorder="1" applyAlignment="1">
      <alignment wrapText="1"/>
    </xf>
    <xf numFmtId="0" fontId="26" fillId="0" borderId="129" xfId="3" applyFont="1" applyBorder="1" applyAlignment="1">
      <alignment wrapText="1"/>
    </xf>
    <xf numFmtId="0" fontId="26" fillId="0" borderId="130" xfId="3" applyFont="1" applyBorder="1" applyAlignment="1">
      <alignment wrapText="1"/>
    </xf>
    <xf numFmtId="0" fontId="26" fillId="0" borderId="42" xfId="3" applyFont="1" applyBorder="1" applyAlignment="1">
      <alignment horizontal="left" wrapText="1"/>
    </xf>
    <xf numFmtId="0" fontId="58" fillId="0" borderId="132" xfId="3" applyFont="1" applyBorder="1"/>
    <xf numFmtId="0" fontId="58" fillId="0" borderId="131" xfId="3" applyFont="1" applyBorder="1"/>
    <xf numFmtId="0" fontId="58" fillId="0" borderId="133" xfId="3" applyFont="1" applyBorder="1"/>
    <xf numFmtId="0" fontId="59" fillId="0" borderId="91" xfId="3" applyFont="1" applyBorder="1"/>
    <xf numFmtId="0" fontId="59" fillId="0" borderId="33" xfId="3" applyFont="1" applyBorder="1"/>
    <xf numFmtId="0" fontId="26" fillId="0" borderId="91" xfId="3" applyFont="1" applyBorder="1"/>
    <xf numFmtId="166" fontId="26" fillId="0" borderId="134" xfId="3" applyNumberFormat="1" applyFont="1" applyBorder="1" applyAlignment="1">
      <alignment horizontal="right"/>
    </xf>
    <xf numFmtId="166" fontId="26" fillId="0" borderId="135" xfId="3" applyNumberFormat="1" applyFont="1" applyBorder="1" applyAlignment="1">
      <alignment horizontal="right"/>
    </xf>
    <xf numFmtId="166" fontId="26" fillId="0" borderId="136" xfId="3" applyNumberFormat="1" applyFont="1" applyBorder="1" applyAlignment="1">
      <alignment horizontal="right"/>
    </xf>
    <xf numFmtId="0" fontId="26" fillId="0" borderId="134" xfId="3" applyFont="1" applyBorder="1" applyAlignment="1">
      <alignment horizontal="left" wrapText="1"/>
    </xf>
    <xf numFmtId="0" fontId="26" fillId="0" borderId="135" xfId="3" applyFont="1" applyBorder="1" applyAlignment="1">
      <alignment horizontal="left" wrapText="1"/>
    </xf>
    <xf numFmtId="0" fontId="26" fillId="0" borderId="136" xfId="3" applyFont="1" applyBorder="1" applyAlignment="1">
      <alignment horizontal="left" wrapText="1"/>
    </xf>
    <xf numFmtId="166" fontId="26" fillId="0" borderId="137" xfId="3" applyNumberFormat="1" applyFont="1" applyBorder="1" applyAlignment="1">
      <alignment horizontal="right"/>
    </xf>
    <xf numFmtId="166" fontId="26" fillId="0" borderId="138" xfId="3" applyNumberFormat="1" applyFont="1" applyBorder="1" applyAlignment="1">
      <alignment horizontal="right"/>
    </xf>
    <xf numFmtId="166" fontId="26" fillId="0" borderId="139" xfId="3" applyNumberFormat="1" applyFont="1" applyBorder="1" applyAlignment="1">
      <alignment horizontal="right"/>
    </xf>
    <xf numFmtId="166" fontId="26" fillId="0" borderId="34" xfId="3" applyNumberFormat="1" applyFont="1" applyBorder="1" applyAlignment="1">
      <alignment horizontal="right"/>
    </xf>
    <xf numFmtId="166" fontId="26" fillId="0" borderId="30" xfId="3" applyNumberFormat="1" applyFont="1" applyBorder="1" applyAlignment="1">
      <alignment horizontal="right"/>
    </xf>
    <xf numFmtId="166" fontId="26" fillId="0" borderId="35" xfId="3" applyNumberFormat="1" applyFont="1" applyBorder="1" applyAlignment="1">
      <alignment horizontal="right"/>
    </xf>
    <xf numFmtId="0" fontId="26" fillId="0" borderId="135" xfId="3" applyFont="1" applyBorder="1"/>
    <xf numFmtId="0" fontId="58" fillId="0" borderId="140" xfId="3" applyFont="1" applyBorder="1"/>
    <xf numFmtId="0" fontId="58" fillId="0" borderId="141" xfId="3" applyFont="1" applyBorder="1"/>
    <xf numFmtId="166" fontId="58" fillId="0" borderId="142" xfId="3" applyNumberFormat="1" applyFont="1" applyBorder="1"/>
    <xf numFmtId="166" fontId="58" fillId="0" borderId="143" xfId="3" applyNumberFormat="1" applyFont="1" applyBorder="1"/>
    <xf numFmtId="166" fontId="58" fillId="0" borderId="144" xfId="3" applyNumberFormat="1" applyFont="1" applyBorder="1"/>
    <xf numFmtId="166" fontId="58" fillId="0" borderId="34" xfId="3" applyNumberFormat="1" applyFont="1" applyBorder="1"/>
    <xf numFmtId="166" fontId="58" fillId="0" borderId="35" xfId="3" applyNumberFormat="1" applyFont="1" applyBorder="1"/>
    <xf numFmtId="0" fontId="13" fillId="0" borderId="0" xfId="3" applyFont="1"/>
    <xf numFmtId="0" fontId="30" fillId="0" borderId="0" xfId="3" applyFont="1"/>
    <xf numFmtId="0" fontId="6" fillId="0" borderId="0" xfId="3" applyFont="1"/>
    <xf numFmtId="0" fontId="115" fillId="0" borderId="0" xfId="3" applyFont="1"/>
    <xf numFmtId="0" fontId="30" fillId="0" borderId="140" xfId="3" applyFont="1" applyBorder="1"/>
    <xf numFmtId="0" fontId="30" fillId="0" borderId="0" xfId="3" applyFont="1" applyAlignment="1">
      <alignment horizontal="left" vertical="center"/>
    </xf>
    <xf numFmtId="1" fontId="108" fillId="0" borderId="0" xfId="0" applyNumberFormat="1" applyFont="1" applyAlignment="1">
      <alignment horizontal="center"/>
    </xf>
    <xf numFmtId="0" fontId="26" fillId="0" borderId="145" xfId="3" applyFont="1" applyBorder="1" applyAlignment="1">
      <alignment horizontal="center"/>
    </xf>
    <xf numFmtId="0" fontId="26" fillId="0" borderId="146" xfId="3" applyFont="1" applyBorder="1" applyAlignment="1">
      <alignment horizontal="center"/>
    </xf>
    <xf numFmtId="0" fontId="26" fillId="0" borderId="147" xfId="3" applyFont="1" applyBorder="1" applyAlignment="1">
      <alignment horizontal="center"/>
    </xf>
    <xf numFmtId="0" fontId="39" fillId="0" borderId="86" xfId="3" applyFont="1" applyBorder="1" applyAlignment="1">
      <alignment horizontal="center"/>
    </xf>
    <xf numFmtId="167" fontId="3" fillId="0" borderId="86" xfId="3" applyNumberFormat="1" applyFont="1" applyBorder="1"/>
    <xf numFmtId="167" fontId="3" fillId="0" borderId="148" xfId="3" applyNumberFormat="1" applyFont="1" applyBorder="1"/>
    <xf numFmtId="167" fontId="3" fillId="0" borderId="87" xfId="3" applyNumberFormat="1" applyFont="1" applyBorder="1"/>
    <xf numFmtId="167" fontId="3" fillId="0" borderId="149" xfId="3" applyNumberFormat="1" applyFont="1" applyBorder="1"/>
    <xf numFmtId="167" fontId="3" fillId="0" borderId="150" xfId="3" applyNumberFormat="1" applyFont="1" applyBorder="1"/>
    <xf numFmtId="167" fontId="3" fillId="0" borderId="151" xfId="3" applyNumberFormat="1" applyFont="1" applyBorder="1"/>
    <xf numFmtId="0" fontId="0" fillId="0" borderId="153" xfId="0" applyBorder="1"/>
    <xf numFmtId="0" fontId="106" fillId="5" borderId="25" xfId="3" applyFont="1" applyFill="1" applyBorder="1" applyAlignment="1">
      <alignment wrapText="1"/>
    </xf>
    <xf numFmtId="3" fontId="106" fillId="5" borderId="25" xfId="3" applyNumberFormat="1" applyFont="1" applyFill="1" applyBorder="1" applyAlignment="1">
      <alignment horizontal="right"/>
    </xf>
    <xf numFmtId="0" fontId="45" fillId="0" borderId="0" xfId="0" applyFont="1" applyAlignment="1">
      <alignment horizontal="right"/>
    </xf>
    <xf numFmtId="0" fontId="48" fillId="0" borderId="0" xfId="0" applyFont="1"/>
    <xf numFmtId="0" fontId="0" fillId="0" borderId="154" xfId="0" applyBorder="1"/>
    <xf numFmtId="0" fontId="3" fillId="0" borderId="154" xfId="3" applyFont="1" applyBorder="1"/>
    <xf numFmtId="171" fontId="45" fillId="0" borderId="24" xfId="3" applyNumberFormat="1" applyFont="1" applyBorder="1"/>
    <xf numFmtId="0" fontId="26" fillId="0" borderId="155" xfId="3" applyFont="1" applyBorder="1" applyAlignment="1">
      <alignment horizontal="center"/>
    </xf>
    <xf numFmtId="0" fontId="39" fillId="0" borderId="156" xfId="3" applyFont="1" applyBorder="1" applyAlignment="1">
      <alignment horizontal="center"/>
    </xf>
    <xf numFmtId="0" fontId="39" fillId="0" borderId="157" xfId="3" applyFont="1" applyBorder="1" applyAlignment="1">
      <alignment horizontal="center"/>
    </xf>
    <xf numFmtId="0" fontId="39" fillId="0" borderId="158" xfId="3" applyFont="1" applyBorder="1" applyAlignment="1">
      <alignment horizontal="center"/>
    </xf>
    <xf numFmtId="167" fontId="3" fillId="0" borderId="156" xfId="3" applyNumberFormat="1" applyFont="1" applyBorder="1"/>
    <xf numFmtId="167" fontId="3" fillId="0" borderId="157" xfId="3" applyNumberFormat="1" applyFont="1" applyBorder="1"/>
    <xf numFmtId="167" fontId="3" fillId="0" borderId="158" xfId="3" applyNumberFormat="1" applyFont="1" applyBorder="1"/>
    <xf numFmtId="167" fontId="3" fillId="0" borderId="159" xfId="3" applyNumberFormat="1" applyFont="1" applyBorder="1"/>
    <xf numFmtId="167" fontId="3" fillId="0" borderId="160" xfId="3" applyNumberFormat="1" applyFont="1" applyBorder="1"/>
    <xf numFmtId="167" fontId="3" fillId="0" borderId="161" xfId="3" applyNumberFormat="1" applyFont="1" applyBorder="1"/>
    <xf numFmtId="1" fontId="26" fillId="0" borderId="162" xfId="3" applyNumberFormat="1" applyFont="1" applyBorder="1"/>
    <xf numFmtId="1" fontId="26" fillId="0" borderId="163" xfId="3" applyNumberFormat="1" applyFont="1" applyBorder="1"/>
    <xf numFmtId="1" fontId="26" fillId="0" borderId="164" xfId="3" applyNumberFormat="1" applyFont="1" applyBorder="1"/>
    <xf numFmtId="1" fontId="26" fillId="0" borderId="145" xfId="3" applyNumberFormat="1" applyFont="1" applyBorder="1" applyAlignment="1">
      <alignment horizontal="center"/>
    </xf>
    <xf numFmtId="1" fontId="26" fillId="0" borderId="146" xfId="3" applyNumberFormat="1" applyFont="1" applyBorder="1" applyAlignment="1">
      <alignment horizontal="center"/>
    </xf>
    <xf numFmtId="1" fontId="26" fillId="0" borderId="156" xfId="3" applyNumberFormat="1" applyFont="1" applyBorder="1"/>
    <xf numFmtId="1" fontId="26" fillId="0" borderId="165" xfId="3" applyNumberFormat="1" applyFont="1" applyBorder="1"/>
    <xf numFmtId="1" fontId="26" fillId="0" borderId="166" xfId="3" applyNumberFormat="1" applyFont="1" applyBorder="1"/>
    <xf numFmtId="1" fontId="26" fillId="0" borderId="167" xfId="3" applyNumberFormat="1" applyFont="1" applyBorder="1"/>
    <xf numFmtId="1" fontId="26" fillId="0" borderId="168" xfId="3" applyNumberFormat="1" applyFont="1" applyBorder="1"/>
    <xf numFmtId="1" fontId="26" fillId="0" borderId="169" xfId="3" applyNumberFormat="1" applyFont="1" applyBorder="1"/>
    <xf numFmtId="1" fontId="26" fillId="0" borderId="91" xfId="3" applyNumberFormat="1" applyFont="1" applyBorder="1"/>
    <xf numFmtId="1" fontId="26" fillId="0" borderId="170" xfId="3" applyNumberFormat="1" applyFont="1" applyBorder="1"/>
    <xf numFmtId="1" fontId="26" fillId="0" borderId="171" xfId="3" applyNumberFormat="1" applyFont="1" applyBorder="1"/>
    <xf numFmtId="1" fontId="26" fillId="0" borderId="157" xfId="3" applyNumberFormat="1" applyFont="1" applyBorder="1"/>
    <xf numFmtId="1" fontId="26" fillId="0" borderId="33" xfId="3" applyNumberFormat="1" applyFont="1" applyBorder="1"/>
    <xf numFmtId="1" fontId="26" fillId="0" borderId="172" xfId="3" applyNumberFormat="1" applyFont="1" applyBorder="1"/>
    <xf numFmtId="1" fontId="26" fillId="0" borderId="173" xfId="3" applyNumberFormat="1" applyFont="1" applyBorder="1"/>
    <xf numFmtId="1" fontId="26" fillId="0" borderId="174" xfId="3" applyNumberFormat="1" applyFont="1" applyBorder="1"/>
    <xf numFmtId="1" fontId="26" fillId="0" borderId="136" xfId="3" applyNumberFormat="1" applyFont="1" applyBorder="1"/>
    <xf numFmtId="1" fontId="26" fillId="0" borderId="155" xfId="3" applyNumberFormat="1" applyFont="1" applyBorder="1" applyAlignment="1">
      <alignment horizontal="center"/>
    </xf>
    <xf numFmtId="1" fontId="26" fillId="0" borderId="175" xfId="3" applyNumberFormat="1" applyFont="1" applyBorder="1"/>
    <xf numFmtId="1" fontId="26" fillId="0" borderId="158" xfId="3" applyNumberFormat="1" applyFont="1" applyBorder="1"/>
    <xf numFmtId="0" fontId="52" fillId="3" borderId="176" xfId="3" applyFont="1" applyFill="1" applyBorder="1"/>
    <xf numFmtId="166" fontId="52" fillId="3" borderId="176" xfId="3" applyNumberFormat="1" applyFont="1" applyFill="1" applyBorder="1"/>
    <xf numFmtId="0" fontId="98" fillId="3" borderId="176" xfId="3" applyFont="1" applyFill="1" applyBorder="1" applyAlignment="1">
      <alignment horizontal="left"/>
    </xf>
    <xf numFmtId="166" fontId="98" fillId="3" borderId="176" xfId="3" applyNumberFormat="1" applyFont="1" applyFill="1" applyBorder="1"/>
    <xf numFmtId="0" fontId="59" fillId="0" borderId="176" xfId="3" applyFont="1" applyBorder="1"/>
    <xf numFmtId="0" fontId="100" fillId="3" borderId="176" xfId="3" applyFont="1" applyFill="1" applyBorder="1"/>
    <xf numFmtId="0" fontId="85" fillId="0" borderId="176" xfId="3" applyFont="1" applyBorder="1"/>
    <xf numFmtId="167" fontId="85" fillId="0" borderId="176" xfId="8" applyNumberFormat="1" applyFont="1" applyFill="1" applyBorder="1" applyAlignment="1" applyProtection="1"/>
    <xf numFmtId="0" fontId="65" fillId="0" borderId="176" xfId="3" applyFont="1" applyBorder="1"/>
    <xf numFmtId="167" fontId="65" fillId="0" borderId="176" xfId="8" applyNumberFormat="1" applyFont="1" applyFill="1" applyBorder="1" applyAlignment="1" applyProtection="1"/>
    <xf numFmtId="0" fontId="85" fillId="0" borderId="52" xfId="3" applyFont="1" applyBorder="1"/>
    <xf numFmtId="167" fontId="85" fillId="0" borderId="52" xfId="8" applyNumberFormat="1" applyFont="1" applyFill="1" applyBorder="1" applyAlignment="1" applyProtection="1"/>
    <xf numFmtId="0" fontId="85" fillId="0" borderId="177" xfId="3" applyFont="1" applyBorder="1"/>
    <xf numFmtId="167" fontId="85" fillId="0" borderId="177" xfId="8" applyNumberFormat="1" applyFont="1" applyFill="1" applyBorder="1" applyAlignment="1" applyProtection="1"/>
    <xf numFmtId="0" fontId="98" fillId="0" borderId="52" xfId="3" applyFont="1" applyBorder="1"/>
    <xf numFmtId="167" fontId="98" fillId="0" borderId="52" xfId="8" applyNumberFormat="1" applyFont="1" applyFill="1" applyBorder="1" applyAlignment="1" applyProtection="1"/>
    <xf numFmtId="0" fontId="85" fillId="0" borderId="177" xfId="3" applyFont="1" applyBorder="1" applyAlignment="1">
      <alignment vertical="center"/>
    </xf>
    <xf numFmtId="0" fontId="85" fillId="0" borderId="48" xfId="3" applyFont="1" applyBorder="1"/>
    <xf numFmtId="167" fontId="85" fillId="0" borderId="48" xfId="8" applyNumberFormat="1" applyFont="1" applyFill="1" applyBorder="1" applyAlignment="1" applyProtection="1"/>
    <xf numFmtId="0" fontId="98" fillId="0" borderId="178" xfId="3" applyFont="1" applyBorder="1"/>
    <xf numFmtId="167" fontId="98" fillId="0" borderId="179" xfId="8" applyNumberFormat="1" applyFont="1" applyFill="1" applyBorder="1" applyAlignment="1" applyProtection="1"/>
    <xf numFmtId="167" fontId="98" fillId="0" borderId="180" xfId="8" applyNumberFormat="1" applyFont="1" applyFill="1" applyBorder="1" applyAlignment="1" applyProtection="1"/>
    <xf numFmtId="0" fontId="71" fillId="0" borderId="112" xfId="3" applyFont="1" applyBorder="1"/>
    <xf numFmtId="175" fontId="69" fillId="0" borderId="112" xfId="3" applyNumberFormat="1" applyFont="1" applyBorder="1" applyAlignment="1">
      <alignment horizontal="center"/>
    </xf>
    <xf numFmtId="175" fontId="69" fillId="0" borderId="0" xfId="3" applyNumberFormat="1" applyFont="1" applyAlignment="1">
      <alignment horizontal="center"/>
    </xf>
    <xf numFmtId="0" fontId="82" fillId="0" borderId="30" xfId="3" applyFont="1" applyBorder="1"/>
    <xf numFmtId="175" fontId="69" fillId="0" borderId="30" xfId="3" applyNumberFormat="1" applyFont="1" applyBorder="1" applyAlignment="1">
      <alignment horizontal="center"/>
    </xf>
    <xf numFmtId="0" fontId="67" fillId="0" borderId="182" xfId="3" applyFont="1" applyBorder="1" applyAlignment="1">
      <alignment horizontal="right"/>
    </xf>
    <xf numFmtId="0" fontId="67" fillId="0" borderId="34" xfId="3" applyFont="1" applyBorder="1" applyAlignment="1">
      <alignment horizontal="right"/>
    </xf>
    <xf numFmtId="0" fontId="67" fillId="0" borderId="111" xfId="3" applyFont="1" applyBorder="1" applyAlignment="1">
      <alignment horizontal="right"/>
    </xf>
    <xf numFmtId="169" fontId="69" fillId="0" borderId="113" xfId="3" applyNumberFormat="1" applyFont="1" applyBorder="1" applyAlignment="1">
      <alignment horizontal="center"/>
    </xf>
    <xf numFmtId="169" fontId="69" fillId="0" borderId="33" xfId="3" applyNumberFormat="1" applyFont="1" applyBorder="1" applyAlignment="1">
      <alignment horizontal="center"/>
    </xf>
    <xf numFmtId="169" fontId="69" fillId="0" borderId="35" xfId="3" applyNumberFormat="1" applyFont="1" applyBorder="1" applyAlignment="1">
      <alignment horizontal="center"/>
    </xf>
    <xf numFmtId="0" fontId="82" fillId="0" borderId="111" xfId="3" applyFont="1" applyBorder="1" applyAlignment="1">
      <alignment horizontal="center"/>
    </xf>
    <xf numFmtId="0" fontId="82" fillId="0" borderId="182" xfId="3" applyFont="1" applyBorder="1" applyAlignment="1">
      <alignment horizontal="center"/>
    </xf>
    <xf numFmtId="0" fontId="82" fillId="0" borderId="34" xfId="3" applyFont="1" applyBorder="1" applyAlignment="1">
      <alignment horizontal="center"/>
    </xf>
    <xf numFmtId="0" fontId="73" fillId="0" borderId="34" xfId="5" applyFont="1" applyBorder="1"/>
    <xf numFmtId="0" fontId="73" fillId="0" borderId="183" xfId="5" applyFont="1" applyBorder="1"/>
    <xf numFmtId="0" fontId="53" fillId="0" borderId="184" xfId="0" applyFont="1" applyBorder="1"/>
    <xf numFmtId="0" fontId="53" fillId="0" borderId="185" xfId="0" applyFont="1" applyBorder="1"/>
    <xf numFmtId="0" fontId="53" fillId="0" borderId="30" xfId="0" applyFont="1" applyBorder="1"/>
    <xf numFmtId="166" fontId="45" fillId="0" borderId="106" xfId="3" applyNumberFormat="1" applyFont="1" applyBorder="1"/>
    <xf numFmtId="166" fontId="45" fillId="0" borderId="186" xfId="3" applyNumberFormat="1" applyFont="1" applyBorder="1"/>
    <xf numFmtId="166" fontId="45" fillId="0" borderId="187" xfId="3" applyNumberFormat="1" applyFont="1" applyBorder="1"/>
    <xf numFmtId="0" fontId="46" fillId="0" borderId="0" xfId="0" applyFont="1" applyAlignment="1">
      <alignment horizontal="right"/>
    </xf>
    <xf numFmtId="0" fontId="117" fillId="0" borderId="0" xfId="3" applyFont="1"/>
    <xf numFmtId="0" fontId="45" fillId="0" borderId="0" xfId="3" applyFont="1"/>
    <xf numFmtId="166" fontId="45" fillId="2" borderId="191" xfId="3" applyNumberFormat="1" applyFont="1" applyFill="1" applyBorder="1" applyAlignment="1" applyProtection="1">
      <alignment vertical="center"/>
      <protection locked="0"/>
    </xf>
    <xf numFmtId="166" fontId="45" fillId="2" borderId="177" xfId="3" applyNumberFormat="1" applyFont="1" applyFill="1" applyBorder="1" applyAlignment="1" applyProtection="1">
      <alignment vertical="center"/>
      <protection locked="0"/>
    </xf>
    <xf numFmtId="166" fontId="45" fillId="2" borderId="176" xfId="3" applyNumberFormat="1" applyFont="1" applyFill="1" applyBorder="1" applyProtection="1">
      <protection locked="0"/>
    </xf>
    <xf numFmtId="166" fontId="45" fillId="2" borderId="193" xfId="3" applyNumberFormat="1" applyFont="1" applyFill="1" applyBorder="1" applyProtection="1">
      <protection locked="0"/>
    </xf>
    <xf numFmtId="166" fontId="45" fillId="2" borderId="177" xfId="3" applyNumberFormat="1" applyFont="1" applyFill="1" applyBorder="1" applyProtection="1">
      <protection locked="0"/>
    </xf>
    <xf numFmtId="166" fontId="45" fillId="2" borderId="198" xfId="3" applyNumberFormat="1" applyFont="1" applyFill="1" applyBorder="1" applyProtection="1">
      <protection locked="0"/>
    </xf>
    <xf numFmtId="0" fontId="45" fillId="3" borderId="200" xfId="3" applyFont="1" applyFill="1" applyBorder="1"/>
    <xf numFmtId="0" fontId="120" fillId="0" borderId="0" xfId="3" applyFont="1" applyAlignment="1">
      <alignment wrapText="1"/>
    </xf>
    <xf numFmtId="0" fontId="122" fillId="0" borderId="0" xfId="3" applyFont="1" applyAlignment="1">
      <alignment horizontal="right"/>
    </xf>
    <xf numFmtId="0" fontId="123" fillId="0" borderId="0" xfId="3" applyFont="1"/>
    <xf numFmtId="0" fontId="125" fillId="0" borderId="0" xfId="4" applyFont="1" applyAlignment="1">
      <alignment horizontal="left" vertical="center" wrapText="1"/>
    </xf>
    <xf numFmtId="166" fontId="74" fillId="0" borderId="212" xfId="3" applyNumberFormat="1" applyFont="1" applyBorder="1" applyAlignment="1">
      <alignment vertical="center" wrapText="1"/>
    </xf>
    <xf numFmtId="0" fontId="74" fillId="0" borderId="14" xfId="3" applyFont="1" applyBorder="1" applyAlignment="1">
      <alignment wrapText="1"/>
    </xf>
    <xf numFmtId="0" fontId="74" fillId="0" borderId="96" xfId="3" applyFont="1" applyBorder="1" applyAlignment="1">
      <alignment wrapText="1"/>
    </xf>
    <xf numFmtId="176" fontId="74" fillId="0" borderId="29" xfId="3" applyNumberFormat="1" applyFont="1" applyBorder="1"/>
    <xf numFmtId="0" fontId="81" fillId="0" borderId="0" xfId="3" applyFont="1" applyAlignment="1">
      <alignment horizontal="center"/>
    </xf>
    <xf numFmtId="0" fontId="53" fillId="0" borderId="0" xfId="4" applyFont="1"/>
    <xf numFmtId="0" fontId="81" fillId="0" borderId="0" xfId="4" applyFont="1" applyAlignment="1">
      <alignment horizontal="center"/>
    </xf>
    <xf numFmtId="0" fontId="68" fillId="0" borderId="0" xfId="4" applyFont="1"/>
    <xf numFmtId="0" fontId="81" fillId="0" borderId="1" xfId="4" applyFont="1" applyBorder="1" applyAlignment="1">
      <alignment wrapText="1"/>
    </xf>
    <xf numFmtId="0" fontId="81" fillId="0" borderId="0" xfId="4" applyFont="1"/>
    <xf numFmtId="0" fontId="81" fillId="0" borderId="0" xfId="4" applyFont="1" applyAlignment="1">
      <alignment wrapText="1"/>
    </xf>
    <xf numFmtId="0" fontId="76" fillId="0" borderId="0" xfId="4" applyFont="1"/>
    <xf numFmtId="0" fontId="126" fillId="0" borderId="0" xfId="4" applyFont="1"/>
    <xf numFmtId="0" fontId="79" fillId="0" borderId="176" xfId="3" applyFont="1" applyBorder="1" applyAlignment="1">
      <alignment vertical="center" wrapText="1"/>
    </xf>
    <xf numFmtId="14" fontId="69" fillId="0" borderId="29" xfId="3" applyNumberFormat="1" applyFont="1" applyBorder="1"/>
    <xf numFmtId="0" fontId="74" fillId="0" borderId="189" xfId="3" applyFont="1" applyBorder="1" applyAlignment="1">
      <alignment wrapText="1"/>
    </xf>
    <xf numFmtId="0" fontId="74" fillId="0" borderId="136" xfId="3" applyFont="1" applyBorder="1" applyAlignment="1">
      <alignment wrapText="1"/>
    </xf>
    <xf numFmtId="0" fontId="127" fillId="0" borderId="0" xfId="3" applyFont="1" applyAlignment="1">
      <alignment horizontal="left"/>
    </xf>
    <xf numFmtId="0" fontId="128" fillId="0" borderId="176" xfId="3" applyFont="1" applyBorder="1"/>
    <xf numFmtId="0" fontId="128" fillId="0" borderId="52" xfId="3" applyFont="1" applyBorder="1"/>
    <xf numFmtId="14" fontId="69" fillId="0" borderId="0" xfId="3" applyNumberFormat="1" applyFont="1" applyAlignment="1">
      <alignment horizontal="left"/>
    </xf>
    <xf numFmtId="0" fontId="118" fillId="0" borderId="0" xfId="3" applyFont="1" applyAlignment="1">
      <alignment vertical="center" wrapText="1"/>
    </xf>
    <xf numFmtId="0" fontId="119" fillId="0" borderId="0" xfId="3" applyFont="1" applyAlignment="1">
      <alignment vertical="center" wrapText="1"/>
    </xf>
    <xf numFmtId="164" fontId="60" fillId="0" borderId="0" xfId="3" applyNumberFormat="1" applyFont="1"/>
    <xf numFmtId="0" fontId="119" fillId="0" borderId="0" xfId="3" applyFont="1"/>
    <xf numFmtId="165" fontId="59" fillId="0" borderId="0" xfId="3" applyNumberFormat="1" applyFont="1"/>
    <xf numFmtId="0" fontId="59" fillId="0" borderId="123" xfId="3" applyFont="1" applyBorder="1"/>
    <xf numFmtId="14" fontId="57" fillId="0" borderId="0" xfId="3" applyNumberFormat="1" applyFont="1" applyAlignment="1">
      <alignment horizontal="left" wrapText="1"/>
    </xf>
    <xf numFmtId="0" fontId="130" fillId="0" borderId="0" xfId="3" applyFont="1"/>
    <xf numFmtId="166" fontId="74" fillId="8" borderId="29" xfId="3" applyNumberFormat="1" applyFont="1" applyFill="1" applyBorder="1" applyProtection="1">
      <protection locked="0"/>
    </xf>
    <xf numFmtId="165" fontId="131" fillId="0" borderId="0" xfId="3" applyNumberFormat="1" applyFont="1"/>
    <xf numFmtId="0" fontId="131" fillId="0" borderId="0" xfId="3" applyFont="1" applyAlignment="1">
      <alignment horizontal="left"/>
    </xf>
    <xf numFmtId="0" fontId="132" fillId="0" borderId="0" xfId="3" applyFont="1" applyAlignment="1">
      <alignment horizontal="left"/>
    </xf>
    <xf numFmtId="0" fontId="108" fillId="0" borderId="0" xfId="3" applyFont="1" applyAlignment="1">
      <alignment horizontal="left" wrapText="1"/>
    </xf>
    <xf numFmtId="0" fontId="118" fillId="0" borderId="0" xfId="3" applyFont="1"/>
    <xf numFmtId="0" fontId="58" fillId="0" borderId="33" xfId="3" applyFont="1" applyBorder="1"/>
    <xf numFmtId="0" fontId="118" fillId="0" borderId="88" xfId="3" applyFont="1" applyBorder="1" applyAlignment="1">
      <alignment wrapText="1"/>
    </xf>
    <xf numFmtId="0" fontId="118" fillId="0" borderId="95" xfId="3" applyFont="1" applyBorder="1" applyAlignment="1">
      <alignment horizontal="center" wrapText="1"/>
    </xf>
    <xf numFmtId="165" fontId="118" fillId="0" borderId="46" xfId="3" applyNumberFormat="1" applyFont="1" applyBorder="1" applyAlignment="1">
      <alignment horizontal="center"/>
    </xf>
    <xf numFmtId="0" fontId="133" fillId="0" borderId="0" xfId="3" applyFont="1"/>
    <xf numFmtId="0" fontId="118" fillId="0" borderId="0" xfId="3" applyFont="1" applyAlignment="1">
      <alignment wrapText="1"/>
    </xf>
    <xf numFmtId="165" fontId="118" fillId="0" borderId="0" xfId="3" applyNumberFormat="1" applyFont="1"/>
    <xf numFmtId="0" fontId="118" fillId="0" borderId="10" xfId="3" applyFont="1" applyBorder="1" applyAlignment="1">
      <alignment horizontal="left" wrapText="1"/>
    </xf>
    <xf numFmtId="166" fontId="118" fillId="8" borderId="210" xfId="3" applyNumberFormat="1" applyFont="1" applyFill="1" applyBorder="1" applyProtection="1">
      <protection locked="0"/>
    </xf>
    <xf numFmtId="166" fontId="118" fillId="8" borderId="47" xfId="3" applyNumberFormat="1" applyFont="1" applyFill="1" applyBorder="1" applyProtection="1">
      <protection locked="0"/>
    </xf>
    <xf numFmtId="0" fontId="58" fillId="0" borderId="0" xfId="3" applyFont="1" applyAlignment="1">
      <alignment horizontal="left"/>
    </xf>
    <xf numFmtId="0" fontId="118" fillId="0" borderId="18" xfId="3" applyFont="1" applyBorder="1" applyAlignment="1">
      <alignment horizontal="left" wrapText="1"/>
    </xf>
    <xf numFmtId="0" fontId="118" fillId="0" borderId="0" xfId="3" applyFont="1" applyAlignment="1">
      <alignment horizontal="center"/>
    </xf>
    <xf numFmtId="166" fontId="118" fillId="8" borderId="209" xfId="3" applyNumberFormat="1" applyFont="1" applyFill="1" applyBorder="1" applyProtection="1">
      <protection locked="0"/>
    </xf>
    <xf numFmtId="0" fontId="118" fillId="0" borderId="90" xfId="3" applyFont="1" applyBorder="1" applyAlignment="1">
      <alignment wrapText="1"/>
    </xf>
    <xf numFmtId="0" fontId="118" fillId="0" borderId="94" xfId="3" applyFont="1" applyBorder="1" applyAlignment="1">
      <alignment wrapText="1"/>
    </xf>
    <xf numFmtId="0" fontId="118" fillId="0" borderId="211" xfId="3" applyFont="1" applyBorder="1" applyAlignment="1">
      <alignment horizontal="left" wrapText="1"/>
    </xf>
    <xf numFmtId="166" fontId="118" fillId="0" borderId="0" xfId="3" applyNumberFormat="1" applyFont="1" applyAlignment="1">
      <alignment horizontal="right"/>
    </xf>
    <xf numFmtId="0" fontId="118" fillId="0" borderId="219" xfId="3" applyFont="1" applyBorder="1" applyAlignment="1">
      <alignment wrapText="1"/>
    </xf>
    <xf numFmtId="0" fontId="67" fillId="0" borderId="0" xfId="3" applyFont="1"/>
    <xf numFmtId="166" fontId="67" fillId="0" borderId="0" xfId="3" applyNumberFormat="1" applyFont="1" applyAlignment="1">
      <alignment horizontal="right"/>
    </xf>
    <xf numFmtId="0" fontId="67" fillId="0" borderId="0" xfId="3" applyFont="1" applyAlignment="1">
      <alignment horizontal="right" vertical="center"/>
    </xf>
    <xf numFmtId="0" fontId="63" fillId="0" borderId="33" xfId="3" applyFont="1" applyBorder="1"/>
    <xf numFmtId="166" fontId="58" fillId="0" borderId="0" xfId="3" applyNumberFormat="1" applyFont="1" applyAlignment="1">
      <alignment horizontal="right"/>
    </xf>
    <xf numFmtId="0" fontId="70" fillId="0" borderId="0" xfId="3" applyFont="1" applyAlignment="1">
      <alignment wrapText="1"/>
    </xf>
    <xf numFmtId="0" fontId="58" fillId="0" borderId="35" xfId="3" applyFont="1" applyBorder="1" applyAlignment="1">
      <alignment wrapText="1"/>
    </xf>
    <xf numFmtId="165" fontId="58" fillId="0" borderId="0" xfId="3" applyNumberFormat="1" applyFont="1"/>
    <xf numFmtId="14" fontId="120" fillId="0" borderId="29" xfId="3" applyNumberFormat="1" applyFont="1" applyBorder="1" applyAlignment="1">
      <alignment horizontal="left" wrapText="1"/>
    </xf>
    <xf numFmtId="0" fontId="60" fillId="0" borderId="54" xfId="3" applyFont="1" applyBorder="1" applyAlignment="1">
      <alignment wrapText="1"/>
    </xf>
    <xf numFmtId="0" fontId="132" fillId="0" borderId="0" xfId="3" applyFont="1"/>
    <xf numFmtId="0" fontId="134" fillId="0" borderId="0" xfId="3" applyFont="1" applyAlignment="1">
      <alignment wrapText="1"/>
    </xf>
    <xf numFmtId="0" fontId="135" fillId="0" borderId="0" xfId="3" applyFont="1" applyAlignment="1">
      <alignment wrapText="1"/>
    </xf>
    <xf numFmtId="165" fontId="131" fillId="0" borderId="4" xfId="3" applyNumberFormat="1" applyFont="1" applyBorder="1" applyAlignment="1">
      <alignment horizontal="center" wrapText="1"/>
    </xf>
    <xf numFmtId="165" fontId="59" fillId="0" borderId="0" xfId="3" applyNumberFormat="1" applyFont="1" applyAlignment="1">
      <alignment horizontal="center" wrapText="1"/>
    </xf>
    <xf numFmtId="0" fontId="131" fillId="0" borderId="0" xfId="3" applyFont="1" applyAlignment="1">
      <alignment wrapText="1"/>
    </xf>
    <xf numFmtId="0" fontId="118" fillId="0" borderId="176" xfId="3" applyFont="1" applyBorder="1" applyAlignment="1">
      <alignment horizontal="left" wrapText="1"/>
    </xf>
    <xf numFmtId="166" fontId="58" fillId="0" borderId="0" xfId="3" applyNumberFormat="1" applyFont="1" applyAlignment="1">
      <alignment wrapText="1"/>
    </xf>
    <xf numFmtId="0" fontId="58" fillId="0" borderId="0" xfId="3" applyFont="1" applyAlignment="1">
      <alignment horizontal="left" wrapText="1"/>
    </xf>
    <xf numFmtId="166" fontId="118" fillId="0" borderId="5" xfId="3" applyNumberFormat="1" applyFont="1" applyBorder="1" applyAlignment="1">
      <alignment wrapText="1"/>
    </xf>
    <xf numFmtId="165" fontId="58" fillId="0" borderId="0" xfId="3" applyNumberFormat="1" applyFont="1" applyAlignment="1">
      <alignment wrapText="1"/>
    </xf>
    <xf numFmtId="0" fontId="118" fillId="0" borderId="3" xfId="3" applyFont="1" applyBorder="1" applyAlignment="1">
      <alignment wrapText="1"/>
    </xf>
    <xf numFmtId="0" fontId="118" fillId="0" borderId="57" xfId="3" applyFont="1" applyBorder="1" applyAlignment="1">
      <alignment wrapText="1"/>
    </xf>
    <xf numFmtId="165" fontId="118" fillId="0" borderId="4" xfId="3" applyNumberFormat="1" applyFont="1" applyBorder="1" applyAlignment="1">
      <alignment wrapText="1"/>
    </xf>
    <xf numFmtId="0" fontId="118" fillId="0" borderId="2" xfId="3" applyFont="1" applyBorder="1" applyAlignment="1">
      <alignment horizontal="left" wrapText="1"/>
    </xf>
    <xf numFmtId="0" fontId="118" fillId="0" borderId="1" xfId="3" applyFont="1" applyBorder="1" applyAlignment="1">
      <alignment wrapText="1"/>
    </xf>
    <xf numFmtId="165" fontId="59" fillId="0" borderId="0" xfId="3" applyNumberFormat="1" applyFont="1" applyAlignment="1">
      <alignment wrapText="1"/>
    </xf>
    <xf numFmtId="165" fontId="60" fillId="0" borderId="0" xfId="3" applyNumberFormat="1" applyFont="1" applyAlignment="1">
      <alignment wrapText="1"/>
    </xf>
    <xf numFmtId="0" fontId="136" fillId="0" borderId="0" xfId="3" applyFont="1"/>
    <xf numFmtId="0" fontId="108" fillId="0" borderId="0" xfId="3" applyFont="1"/>
    <xf numFmtId="0" fontId="137" fillId="0" borderId="0" xfId="3" applyFont="1"/>
    <xf numFmtId="0" fontId="138" fillId="0" borderId="0" xfId="3" applyFont="1"/>
    <xf numFmtId="0" fontId="131" fillId="0" borderId="0" xfId="3" applyFont="1"/>
    <xf numFmtId="0" fontId="137" fillId="0" borderId="176" xfId="3" applyFont="1" applyBorder="1"/>
    <xf numFmtId="0" fontId="137" fillId="0" borderId="176" xfId="3" applyFont="1" applyBorder="1" applyAlignment="1">
      <alignment horizontal="center"/>
    </xf>
    <xf numFmtId="3" fontId="137" fillId="2" borderId="176" xfId="3" applyNumberFormat="1" applyFont="1" applyFill="1" applyBorder="1" applyAlignment="1" applyProtection="1">
      <alignment horizontal="left"/>
      <protection locked="0"/>
    </xf>
    <xf numFmtId="3" fontId="137" fillId="2" borderId="176" xfId="3" applyNumberFormat="1" applyFont="1" applyFill="1" applyBorder="1" applyAlignment="1" applyProtection="1">
      <alignment horizontal="right"/>
      <protection locked="0"/>
    </xf>
    <xf numFmtId="3" fontId="138" fillId="0" borderId="0" xfId="3" applyNumberFormat="1" applyFont="1"/>
    <xf numFmtId="175" fontId="137" fillId="2" borderId="176" xfId="3" applyNumberFormat="1" applyFont="1" applyFill="1" applyBorder="1" applyAlignment="1" applyProtection="1">
      <alignment horizontal="right"/>
      <protection locked="0"/>
    </xf>
    <xf numFmtId="175" fontId="138" fillId="0" borderId="0" xfId="3" applyNumberFormat="1" applyFont="1"/>
    <xf numFmtId="3" fontId="137" fillId="2" borderId="177" xfId="3" applyNumberFormat="1" applyFont="1" applyFill="1" applyBorder="1" applyAlignment="1" applyProtection="1">
      <alignment horizontal="left"/>
      <protection locked="0"/>
    </xf>
    <xf numFmtId="3" fontId="110" fillId="0" borderId="0" xfId="3" applyNumberFormat="1" applyFont="1"/>
    <xf numFmtId="0" fontId="139" fillId="12" borderId="181" xfId="3" applyFont="1" applyFill="1" applyBorder="1" applyAlignment="1">
      <alignment wrapText="1"/>
    </xf>
    <xf numFmtId="0" fontId="140" fillId="0" borderId="0" xfId="4" applyFont="1" applyAlignment="1">
      <alignment horizontal="left" vertical="center" wrapText="1"/>
    </xf>
    <xf numFmtId="0" fontId="136" fillId="0" borderId="0" xfId="3" applyFont="1" applyAlignment="1">
      <alignment horizontal="right"/>
    </xf>
    <xf numFmtId="0" fontId="141" fillId="0" borderId="0" xfId="3" applyFont="1" applyAlignment="1">
      <alignment horizontal="left"/>
    </xf>
    <xf numFmtId="0" fontId="137" fillId="10" borderId="52" xfId="3" applyFont="1" applyFill="1" applyBorder="1"/>
    <xf numFmtId="0" fontId="142" fillId="0" borderId="0" xfId="3" applyFont="1"/>
    <xf numFmtId="168" fontId="144" fillId="0" borderId="0" xfId="7" applyNumberFormat="1" applyFont="1" applyFill="1" applyBorder="1" applyAlignment="1" applyProtection="1">
      <alignment horizontal="center"/>
    </xf>
    <xf numFmtId="0" fontId="145" fillId="11" borderId="179" xfId="3" applyFont="1" applyFill="1" applyBorder="1"/>
    <xf numFmtId="0" fontId="146" fillId="0" borderId="0" xfId="3" applyFont="1"/>
    <xf numFmtId="0" fontId="137" fillId="10" borderId="176" xfId="3" applyFont="1" applyFill="1" applyBorder="1"/>
    <xf numFmtId="0" fontId="145" fillId="0" borderId="0" xfId="3" applyFont="1"/>
    <xf numFmtId="0" fontId="137" fillId="10" borderId="177" xfId="3" applyFont="1" applyFill="1" applyBorder="1"/>
    <xf numFmtId="3" fontId="138" fillId="0" borderId="0" xfId="3" applyNumberFormat="1" applyFont="1" applyAlignment="1">
      <alignment horizontal="left"/>
    </xf>
    <xf numFmtId="0" fontId="148" fillId="0" borderId="0" xfId="3" applyFont="1"/>
    <xf numFmtId="0" fontId="95" fillId="0" borderId="0" xfId="4" applyFont="1" applyAlignment="1">
      <alignment horizontal="left" vertical="center" wrapText="1"/>
    </xf>
    <xf numFmtId="0" fontId="57" fillId="0" borderId="0" xfId="3" applyFont="1" applyAlignment="1" applyProtection="1">
      <alignment wrapText="1"/>
      <protection locked="0"/>
    </xf>
    <xf numFmtId="0" fontId="118" fillId="0" borderId="0" xfId="3" applyFont="1" applyAlignment="1">
      <alignment horizontal="left"/>
    </xf>
    <xf numFmtId="165" fontId="58" fillId="0" borderId="0" xfId="3" applyNumberFormat="1" applyFont="1" applyProtection="1">
      <protection locked="0"/>
    </xf>
    <xf numFmtId="0" fontId="149" fillId="0" borderId="0" xfId="3" applyFont="1" applyAlignment="1">
      <alignment horizontal="left" vertical="top" wrapText="1"/>
    </xf>
    <xf numFmtId="0" fontId="58" fillId="0" borderId="0" xfId="3" applyFont="1" applyAlignment="1">
      <alignment horizontal="left" indent="2"/>
    </xf>
    <xf numFmtId="0" fontId="58" fillId="0" borderId="182" xfId="3" applyFont="1" applyBorder="1" applyProtection="1">
      <protection locked="0"/>
    </xf>
    <xf numFmtId="0" fontId="69" fillId="0" borderId="170" xfId="3" applyFont="1" applyBorder="1" applyAlignment="1">
      <alignment horizontal="left" indent="3"/>
    </xf>
    <xf numFmtId="0" fontId="69" fillId="0" borderId="194" xfId="3" applyFont="1" applyBorder="1" applyAlignment="1">
      <alignment horizontal="left" indent="3"/>
    </xf>
    <xf numFmtId="166" fontId="69" fillId="0" borderId="195" xfId="3" applyNumberFormat="1" applyFont="1" applyBorder="1"/>
    <xf numFmtId="166" fontId="69" fillId="0" borderId="196" xfId="3" applyNumberFormat="1" applyFont="1" applyBorder="1"/>
    <xf numFmtId="0" fontId="69" fillId="0" borderId="149" xfId="3" applyFont="1" applyBorder="1" applyAlignment="1">
      <alignment horizontal="left" indent="3"/>
    </xf>
    <xf numFmtId="166" fontId="69" fillId="0" borderId="150" xfId="3" applyNumberFormat="1" applyFont="1" applyBorder="1"/>
    <xf numFmtId="166" fontId="69" fillId="0" borderId="197" xfId="3" applyNumberFormat="1" applyFont="1" applyBorder="1"/>
    <xf numFmtId="0" fontId="69" fillId="0" borderId="214" xfId="3" applyFont="1" applyBorder="1" applyAlignment="1">
      <alignment horizontal="left" indent="3"/>
    </xf>
    <xf numFmtId="166" fontId="69" fillId="0" borderId="215" xfId="3" applyNumberFormat="1" applyFont="1" applyBorder="1"/>
    <xf numFmtId="166" fontId="69" fillId="0" borderId="216" xfId="3" applyNumberFormat="1" applyFont="1" applyBorder="1"/>
    <xf numFmtId="0" fontId="45" fillId="0" borderId="149" xfId="3" applyFont="1" applyBorder="1" applyAlignment="1">
      <alignment horizontal="left" indent="3"/>
    </xf>
    <xf numFmtId="0" fontId="45" fillId="0" borderId="152" xfId="3" applyFont="1" applyBorder="1" applyAlignment="1">
      <alignment horizontal="left" indent="3"/>
    </xf>
    <xf numFmtId="0" fontId="82" fillId="0" borderId="0" xfId="3" applyFont="1"/>
    <xf numFmtId="0" fontId="82" fillId="0" borderId="0" xfId="3" applyFont="1" applyAlignment="1">
      <alignment vertical="center"/>
    </xf>
    <xf numFmtId="166" fontId="48" fillId="0" borderId="0" xfId="3" applyNumberFormat="1" applyFont="1"/>
    <xf numFmtId="165" fontId="81" fillId="0" borderId="0" xfId="3" applyNumberFormat="1" applyFont="1" applyAlignment="1">
      <alignment horizontal="left"/>
    </xf>
    <xf numFmtId="165" fontId="48" fillId="0" borderId="0" xfId="3" applyNumberFormat="1" applyFont="1"/>
    <xf numFmtId="0" fontId="150" fillId="0" borderId="0" xfId="3" applyFont="1"/>
    <xf numFmtId="49" fontId="151" fillId="0" borderId="0" xfId="3" applyNumberFormat="1" applyFont="1"/>
    <xf numFmtId="49" fontId="150" fillId="0" borderId="0" xfId="3" applyNumberFormat="1" applyFont="1"/>
    <xf numFmtId="165" fontId="58" fillId="0" borderId="176" xfId="3" applyNumberFormat="1" applyFont="1" applyBorder="1" applyProtection="1">
      <protection locked="0"/>
    </xf>
    <xf numFmtId="166" fontId="67" fillId="0" borderId="176" xfId="3" applyNumberFormat="1" applyFont="1" applyBorder="1" applyProtection="1">
      <protection locked="0"/>
    </xf>
    <xf numFmtId="0" fontId="58" fillId="0" borderId="220" xfId="3" applyFont="1" applyBorder="1" applyAlignment="1">
      <alignment horizontal="right" wrapText="1"/>
    </xf>
    <xf numFmtId="165" fontId="58" fillId="0" borderId="193" xfId="3" applyNumberFormat="1" applyFont="1" applyBorder="1" applyProtection="1">
      <protection locked="0"/>
    </xf>
    <xf numFmtId="166" fontId="67" fillId="0" borderId="193" xfId="3" applyNumberFormat="1" applyFont="1" applyBorder="1" applyProtection="1">
      <protection locked="0"/>
    </xf>
    <xf numFmtId="176" fontId="137" fillId="9" borderId="176" xfId="3" applyNumberFormat="1" applyFont="1" applyFill="1" applyBorder="1" applyAlignment="1" applyProtection="1">
      <alignment horizontal="right"/>
      <protection locked="0"/>
    </xf>
    <xf numFmtId="176" fontId="138" fillId="0" borderId="0" xfId="3" applyNumberFormat="1" applyFont="1"/>
    <xf numFmtId="176" fontId="137" fillId="2" borderId="52" xfId="3" applyNumberFormat="1" applyFont="1" applyFill="1" applyBorder="1" applyAlignment="1" applyProtection="1">
      <alignment horizontal="right"/>
      <protection locked="0"/>
    </xf>
    <xf numFmtId="176" fontId="137" fillId="9" borderId="179" xfId="3" applyNumberFormat="1" applyFont="1" applyFill="1" applyBorder="1" applyAlignment="1" applyProtection="1">
      <alignment horizontal="right"/>
      <protection locked="0"/>
    </xf>
    <xf numFmtId="176" fontId="122" fillId="0" borderId="97" xfId="3" applyNumberFormat="1" applyFont="1" applyBorder="1"/>
    <xf numFmtId="176" fontId="122" fillId="0" borderId="18" xfId="3" applyNumberFormat="1" applyFont="1" applyBorder="1"/>
    <xf numFmtId="176" fontId="136" fillId="0" borderId="0" xfId="3" applyNumberFormat="1" applyFont="1"/>
    <xf numFmtId="176" fontId="139" fillId="12" borderId="181" xfId="3" applyNumberFormat="1" applyFont="1" applyFill="1" applyBorder="1" applyAlignment="1">
      <alignment horizontal="right"/>
    </xf>
    <xf numFmtId="176" fontId="122" fillId="0" borderId="0" xfId="3" applyNumberFormat="1" applyFont="1"/>
    <xf numFmtId="176" fontId="137" fillId="2" borderId="176" xfId="3" applyNumberFormat="1" applyFont="1" applyFill="1" applyBorder="1" applyAlignment="1" applyProtection="1">
      <alignment horizontal="right"/>
      <protection locked="0"/>
    </xf>
    <xf numFmtId="176" fontId="69" fillId="3" borderId="29" xfId="3" applyNumberFormat="1" applyFont="1" applyFill="1" applyBorder="1"/>
    <xf numFmtId="176" fontId="45" fillId="0" borderId="0" xfId="3" applyNumberFormat="1" applyFont="1"/>
    <xf numFmtId="176" fontId="119" fillId="3" borderId="136" xfId="3" applyNumberFormat="1" applyFont="1" applyFill="1" applyBorder="1" applyAlignment="1">
      <alignment horizontal="center"/>
    </xf>
    <xf numFmtId="176" fontId="119" fillId="9" borderId="179" xfId="3" applyNumberFormat="1" applyFont="1" applyFill="1" applyBorder="1" applyAlignment="1" applyProtection="1">
      <alignment horizontal="right"/>
      <protection locked="0"/>
    </xf>
    <xf numFmtId="0" fontId="69" fillId="0" borderId="0" xfId="3" applyFont="1"/>
    <xf numFmtId="176" fontId="137" fillId="2" borderId="178" xfId="3" applyNumberFormat="1" applyFont="1" applyFill="1" applyBorder="1" applyAlignment="1" applyProtection="1">
      <alignment horizontal="right"/>
      <protection locked="0"/>
    </xf>
    <xf numFmtId="176" fontId="137" fillId="2" borderId="179" xfId="3" applyNumberFormat="1" applyFont="1" applyFill="1" applyBorder="1" applyAlignment="1" applyProtection="1">
      <alignment horizontal="right"/>
      <protection locked="0"/>
    </xf>
    <xf numFmtId="176" fontId="137" fillId="2" borderId="180" xfId="3" applyNumberFormat="1" applyFont="1" applyFill="1" applyBorder="1" applyAlignment="1" applyProtection="1">
      <alignment horizontal="right"/>
      <protection locked="0"/>
    </xf>
    <xf numFmtId="0" fontId="57" fillId="0" borderId="0" xfId="3" applyFont="1" applyAlignment="1">
      <alignment vertical="top"/>
    </xf>
    <xf numFmtId="0" fontId="69" fillId="2" borderId="176" xfId="3" applyFont="1" applyFill="1" applyBorder="1" applyAlignment="1" applyProtection="1">
      <alignment horizontal="center"/>
      <protection locked="0"/>
    </xf>
    <xf numFmtId="0" fontId="69" fillId="2" borderId="193" xfId="3" applyFont="1" applyFill="1" applyBorder="1" applyAlignment="1" applyProtection="1">
      <alignment horizontal="center"/>
      <protection locked="0"/>
    </xf>
    <xf numFmtId="0" fontId="153" fillId="0" borderId="0" xfId="3" applyFont="1" applyAlignment="1">
      <alignment horizontal="left" vertical="top" wrapText="1"/>
    </xf>
    <xf numFmtId="0" fontId="154" fillId="0" borderId="0" xfId="3" applyFont="1"/>
    <xf numFmtId="0" fontId="29" fillId="0" borderId="0" xfId="3" applyFont="1"/>
    <xf numFmtId="1" fontId="57" fillId="0" borderId="225" xfId="3" applyNumberFormat="1" applyFont="1" applyBorder="1" applyAlignment="1">
      <alignment horizontal="center" wrapText="1"/>
    </xf>
    <xf numFmtId="1" fontId="57" fillId="0" borderId="226" xfId="3" applyNumberFormat="1" applyFont="1" applyBorder="1" applyAlignment="1">
      <alignment horizontal="center" wrapText="1"/>
    </xf>
    <xf numFmtId="165" fontId="58" fillId="0" borderId="227" xfId="3" applyNumberFormat="1" applyFont="1" applyBorder="1" applyAlignment="1" applyProtection="1">
      <alignment horizontal="left" indent="2"/>
      <protection locked="0"/>
    </xf>
    <xf numFmtId="165" fontId="58" fillId="0" borderId="228" xfId="3" applyNumberFormat="1" applyFont="1" applyBorder="1" applyAlignment="1" applyProtection="1">
      <alignment horizontal="left" indent="2"/>
      <protection locked="0"/>
    </xf>
    <xf numFmtId="165" fontId="58" fillId="0" borderId="229" xfId="3" applyNumberFormat="1" applyFont="1" applyBorder="1" applyAlignment="1" applyProtection="1">
      <alignment horizontal="left" indent="2"/>
      <protection locked="0"/>
    </xf>
    <xf numFmtId="165" fontId="119" fillId="3" borderId="177" xfId="3" applyNumberFormat="1" applyFont="1" applyFill="1" applyBorder="1" applyAlignment="1">
      <alignment horizontal="center"/>
    </xf>
    <xf numFmtId="165" fontId="119" fillId="3" borderId="198" xfId="3" applyNumberFormat="1" applyFont="1" applyFill="1" applyBorder="1" applyAlignment="1">
      <alignment horizontal="center"/>
    </xf>
    <xf numFmtId="176" fontId="48" fillId="3" borderId="29" xfId="3" applyNumberFormat="1" applyFont="1" applyFill="1" applyBorder="1"/>
    <xf numFmtId="0" fontId="48" fillId="3" borderId="199" xfId="3" applyFont="1" applyFill="1" applyBorder="1"/>
    <xf numFmtId="176" fontId="48" fillId="3" borderId="208" xfId="3" applyNumberFormat="1" applyFont="1" applyFill="1" applyBorder="1"/>
    <xf numFmtId="176" fontId="157" fillId="3" borderId="29" xfId="3" applyNumberFormat="1" applyFont="1" applyFill="1" applyBorder="1"/>
    <xf numFmtId="176" fontId="74" fillId="3" borderId="29" xfId="3" applyNumberFormat="1" applyFont="1" applyFill="1" applyBorder="1"/>
    <xf numFmtId="0" fontId="158" fillId="0" borderId="0" xfId="4" applyFont="1"/>
    <xf numFmtId="0" fontId="118" fillId="0" borderId="232" xfId="3" applyFont="1" applyBorder="1" applyAlignment="1">
      <alignment horizontal="left" wrapText="1"/>
    </xf>
    <xf numFmtId="166" fontId="118" fillId="8" borderId="233" xfId="3" applyNumberFormat="1" applyFont="1" applyFill="1" applyBorder="1" applyProtection="1">
      <protection locked="0"/>
    </xf>
    <xf numFmtId="166" fontId="118" fillId="8" borderId="234" xfId="3" applyNumberFormat="1" applyFont="1" applyFill="1" applyBorder="1" applyProtection="1">
      <protection locked="0"/>
    </xf>
    <xf numFmtId="0" fontId="58" fillId="0" borderId="0" xfId="3" applyFont="1" applyAlignment="1">
      <alignment horizontal="center"/>
    </xf>
    <xf numFmtId="0" fontId="67" fillId="0" borderId="176" xfId="3" applyFont="1" applyBorder="1" applyAlignment="1" applyProtection="1">
      <alignment horizontal="center"/>
      <protection locked="0"/>
    </xf>
    <xf numFmtId="1" fontId="57" fillId="0" borderId="235" xfId="3" applyNumberFormat="1" applyFont="1" applyBorder="1" applyAlignment="1">
      <alignment horizontal="center" wrapText="1"/>
    </xf>
    <xf numFmtId="1" fontId="57" fillId="0" borderId="236" xfId="3" applyNumberFormat="1" applyFont="1" applyBorder="1" applyAlignment="1">
      <alignment horizontal="center" wrapText="1"/>
    </xf>
    <xf numFmtId="0" fontId="58" fillId="0" borderId="237" xfId="3" applyFont="1" applyBorder="1" applyAlignment="1">
      <alignment horizontal="right" wrapText="1"/>
    </xf>
    <xf numFmtId="165" fontId="58" fillId="0" borderId="235" xfId="3" applyNumberFormat="1" applyFont="1" applyBorder="1" applyAlignment="1" applyProtection="1">
      <alignment horizontal="left" indent="2"/>
      <protection locked="0"/>
    </xf>
    <xf numFmtId="165" fontId="58" fillId="0" borderId="236" xfId="3" applyNumberFormat="1" applyFont="1" applyBorder="1" applyAlignment="1" applyProtection="1">
      <alignment horizontal="left" indent="2"/>
      <protection locked="0"/>
    </xf>
    <xf numFmtId="0" fontId="67" fillId="0" borderId="193" xfId="3" applyFont="1" applyBorder="1" applyAlignment="1" applyProtection="1">
      <alignment horizontal="center"/>
      <protection locked="0"/>
    </xf>
    <xf numFmtId="165" fontId="58" fillId="0" borderId="235" xfId="3" applyNumberFormat="1" applyFont="1" applyBorder="1" applyAlignment="1">
      <alignment horizontal="center"/>
    </xf>
    <xf numFmtId="165" fontId="58" fillId="0" borderId="236" xfId="3" applyNumberFormat="1" applyFont="1" applyBorder="1" applyAlignment="1">
      <alignment horizontal="center"/>
    </xf>
    <xf numFmtId="16" fontId="58" fillId="0" borderId="238" xfId="3" applyNumberFormat="1" applyFont="1" applyBorder="1" applyAlignment="1">
      <alignment horizontal="left" indent="3"/>
    </xf>
    <xf numFmtId="0" fontId="58" fillId="0" borderId="237" xfId="3" applyFont="1" applyBorder="1" applyAlignment="1">
      <alignment horizontal="left" indent="3"/>
    </xf>
    <xf numFmtId="0" fontId="58" fillId="0" borderId="237" xfId="3" applyFont="1" applyBorder="1" applyAlignment="1">
      <alignment horizontal="left" wrapText="1" indent="3"/>
    </xf>
    <xf numFmtId="3" fontId="58" fillId="0" borderId="237" xfId="3" applyNumberFormat="1" applyFont="1" applyBorder="1" applyAlignment="1">
      <alignment horizontal="left" indent="3"/>
    </xf>
    <xf numFmtId="0" fontId="58" fillId="0" borderId="239" xfId="3" applyFont="1" applyBorder="1" applyAlignment="1">
      <alignment horizontal="left" indent="3"/>
    </xf>
    <xf numFmtId="0" fontId="69" fillId="0" borderId="237" xfId="3" applyFont="1" applyBorder="1"/>
    <xf numFmtId="0" fontId="73" fillId="0" borderId="0" xfId="6" applyFont="1"/>
    <xf numFmtId="0" fontId="74" fillId="0" borderId="0" xfId="3" applyFont="1" applyAlignment="1">
      <alignment wrapText="1"/>
    </xf>
    <xf numFmtId="176" fontId="74" fillId="0" borderId="0" xfId="3" applyNumberFormat="1" applyFont="1"/>
    <xf numFmtId="0" fontId="74" fillId="0" borderId="0" xfId="3" applyFont="1" applyAlignment="1">
      <alignment horizontal="left" vertical="center" wrapText="1"/>
    </xf>
    <xf numFmtId="166" fontId="74" fillId="0" borderId="0" xfId="3" applyNumberFormat="1" applyFont="1" applyAlignment="1">
      <alignment vertical="center" wrapText="1"/>
    </xf>
    <xf numFmtId="166" fontId="45" fillId="2" borderId="241" xfId="3" applyNumberFormat="1" applyFont="1" applyFill="1" applyBorder="1" applyProtection="1">
      <protection locked="0"/>
    </xf>
    <xf numFmtId="49" fontId="108" fillId="8" borderId="47" xfId="3" applyNumberFormat="1" applyFont="1" applyFill="1" applyBorder="1" applyProtection="1">
      <protection locked="0"/>
    </xf>
    <xf numFmtId="14" fontId="69" fillId="0" borderId="0" xfId="3" applyNumberFormat="1" applyFont="1"/>
    <xf numFmtId="0" fontId="128" fillId="0" borderId="0" xfId="3" applyFont="1"/>
    <xf numFmtId="0" fontId="128" fillId="0" borderId="242" xfId="3" applyFont="1" applyBorder="1"/>
    <xf numFmtId="0" fontId="159" fillId="0" borderId="176" xfId="3" applyFont="1" applyBorder="1"/>
    <xf numFmtId="0" fontId="160" fillId="10" borderId="176" xfId="3" applyFont="1" applyFill="1" applyBorder="1"/>
    <xf numFmtId="176" fontId="160" fillId="10" borderId="176" xfId="3" applyNumberFormat="1" applyFont="1" applyFill="1" applyBorder="1"/>
    <xf numFmtId="0" fontId="161" fillId="12" borderId="181" xfId="3" applyFont="1" applyFill="1" applyBorder="1" applyAlignment="1">
      <alignment wrapText="1"/>
    </xf>
    <xf numFmtId="176" fontId="161" fillId="12" borderId="181" xfId="3" applyNumberFormat="1" applyFont="1" applyFill="1" applyBorder="1" applyAlignment="1">
      <alignment horizontal="right"/>
    </xf>
    <xf numFmtId="0" fontId="45" fillId="0" borderId="132" xfId="3" applyFont="1" applyBorder="1" applyAlignment="1">
      <alignment horizontal="left"/>
    </xf>
    <xf numFmtId="0" fontId="45" fillId="0" borderId="133" xfId="3" applyFont="1" applyBorder="1" applyAlignment="1">
      <alignment horizontal="left"/>
    </xf>
    <xf numFmtId="0" fontId="45" fillId="0" borderId="190" xfId="3" applyFont="1" applyBorder="1" applyAlignment="1">
      <alignment horizontal="left"/>
    </xf>
    <xf numFmtId="0" fontId="45" fillId="0" borderId="51" xfId="3" applyFont="1" applyBorder="1" applyAlignment="1">
      <alignment horizontal="left"/>
    </xf>
    <xf numFmtId="0" fontId="48" fillId="0" borderId="189" xfId="3" applyFont="1" applyBorder="1" applyAlignment="1">
      <alignment horizontal="left"/>
    </xf>
    <xf numFmtId="0" fontId="48" fillId="0" borderId="136" xfId="3" applyFont="1" applyBorder="1" applyAlignment="1">
      <alignment horizontal="left"/>
    </xf>
    <xf numFmtId="0" fontId="45" fillId="0" borderId="189" xfId="3" applyFont="1" applyBorder="1" applyAlignment="1">
      <alignment horizontal="left"/>
    </xf>
    <xf numFmtId="0" fontId="45" fillId="0" borderId="136" xfId="3" applyFont="1" applyBorder="1" applyAlignment="1">
      <alignment horizontal="left"/>
    </xf>
    <xf numFmtId="0" fontId="157" fillId="0" borderId="189" xfId="3" applyFont="1" applyBorder="1" applyAlignment="1">
      <alignment horizontal="left"/>
    </xf>
    <xf numFmtId="0" fontId="157" fillId="0" borderId="217" xfId="3" applyFont="1" applyBorder="1" applyAlignment="1">
      <alignment horizontal="left"/>
    </xf>
    <xf numFmtId="0" fontId="69" fillId="0" borderId="189" xfId="3" applyFont="1" applyBorder="1" applyAlignment="1">
      <alignment horizontal="left"/>
    </xf>
    <xf numFmtId="0" fontId="69" fillId="0" borderId="136" xfId="3" applyFont="1" applyBorder="1" applyAlignment="1">
      <alignment horizontal="left"/>
    </xf>
    <xf numFmtId="0" fontId="74" fillId="0" borderId="189" xfId="3" applyFont="1" applyBorder="1" applyAlignment="1">
      <alignment horizontal="left"/>
    </xf>
    <xf numFmtId="0" fontId="74" fillId="0" borderId="136" xfId="3" applyFont="1" applyBorder="1" applyAlignment="1">
      <alignment horizontal="left"/>
    </xf>
    <xf numFmtId="0" fontId="45" fillId="0" borderId="201" xfId="3" applyFont="1" applyBorder="1" applyAlignment="1">
      <alignment horizontal="left"/>
    </xf>
    <xf numFmtId="0" fontId="45" fillId="0" borderId="218" xfId="3" applyFont="1" applyBorder="1" applyAlignment="1">
      <alignment horizontal="left"/>
    </xf>
    <xf numFmtId="0" fontId="45" fillId="0" borderId="190" xfId="3" applyFont="1" applyBorder="1" applyAlignment="1">
      <alignment horizontal="left" vertical="center"/>
    </xf>
    <xf numFmtId="0" fontId="45" fillId="0" borderId="51" xfId="3" applyFont="1" applyBorder="1" applyAlignment="1">
      <alignment horizontal="left" vertical="center"/>
    </xf>
    <xf numFmtId="0" fontId="71" fillId="0" borderId="189" xfId="3" applyFont="1" applyBorder="1" applyAlignment="1">
      <alignment horizontal="left"/>
    </xf>
    <xf numFmtId="0" fontId="71" fillId="0" borderId="192" xfId="3" applyFont="1" applyBorder="1" applyAlignment="1">
      <alignment horizontal="left"/>
    </xf>
    <xf numFmtId="0" fontId="95" fillId="0" borderId="219" xfId="4" applyFont="1" applyBorder="1" applyAlignment="1">
      <alignment horizontal="left" vertical="center" wrapText="1"/>
    </xf>
    <xf numFmtId="166" fontId="74" fillId="8" borderId="189" xfId="3" applyNumberFormat="1" applyFont="1" applyFill="1" applyBorder="1" applyAlignment="1" applyProtection="1">
      <alignment horizontal="left"/>
      <protection locked="0"/>
    </xf>
    <xf numFmtId="166" fontId="74" fillId="8" borderId="136" xfId="3" applyNumberFormat="1" applyFont="1" applyFill="1" applyBorder="1" applyAlignment="1" applyProtection="1">
      <alignment horizontal="left"/>
      <protection locked="0"/>
    </xf>
    <xf numFmtId="0" fontId="71" fillId="0" borderId="34" xfId="3" applyFont="1" applyBorder="1" applyAlignment="1">
      <alignment horizontal="left"/>
    </xf>
    <xf numFmtId="0" fontId="71" fillId="0" borderId="30" xfId="3" applyFont="1" applyBorder="1" applyAlignment="1">
      <alignment horizontal="left"/>
    </xf>
    <xf numFmtId="0" fontId="45" fillId="0" borderId="62" xfId="3" applyFont="1" applyBorder="1" applyAlignment="1">
      <alignment horizontal="left" vertical="center"/>
    </xf>
    <xf numFmtId="0" fontId="45" fillId="0" borderId="222" xfId="3" applyFont="1" applyBorder="1" applyAlignment="1">
      <alignment horizontal="left" vertical="center"/>
    </xf>
    <xf numFmtId="0" fontId="58" fillId="0" borderId="230" xfId="3" applyFont="1" applyBorder="1" applyAlignment="1">
      <alignment horizontal="right" wrapText="1"/>
    </xf>
    <xf numFmtId="0" fontId="58" fillId="0" borderId="231" xfId="3" applyFont="1" applyBorder="1" applyAlignment="1">
      <alignment horizontal="right" wrapText="1"/>
    </xf>
    <xf numFmtId="0" fontId="58" fillId="0" borderId="223" xfId="3" applyFont="1" applyBorder="1" applyAlignment="1">
      <alignment horizontal="right" wrapText="1"/>
    </xf>
    <xf numFmtId="0" fontId="119" fillId="0" borderId="183" xfId="3" applyFont="1" applyBorder="1" applyAlignment="1">
      <alignment horizontal="left"/>
    </xf>
    <xf numFmtId="0" fontId="119" fillId="0" borderId="224" xfId="3" applyFont="1" applyBorder="1" applyAlignment="1">
      <alignment horizontal="left"/>
    </xf>
    <xf numFmtId="0" fontId="70" fillId="0" borderId="189" xfId="3" applyFont="1" applyBorder="1" applyAlignment="1">
      <alignment horizontal="left" wrapText="1"/>
    </xf>
    <xf numFmtId="0" fontId="70" fillId="0" borderId="135" xfId="3" applyFont="1" applyBorder="1" applyAlignment="1">
      <alignment horizontal="left" wrapText="1"/>
    </xf>
    <xf numFmtId="0" fontId="70" fillId="0" borderId="136" xfId="3" applyFont="1" applyBorder="1" applyAlignment="1">
      <alignment horizontal="left" wrapText="1"/>
    </xf>
    <xf numFmtId="0" fontId="120" fillId="0" borderId="53" xfId="3" applyFont="1" applyBorder="1" applyAlignment="1">
      <alignment horizontal="left" wrapText="1"/>
    </xf>
    <xf numFmtId="0" fontId="120" fillId="0" borderId="55" xfId="3" applyFont="1" applyBorder="1" applyAlignment="1">
      <alignment horizontal="left" wrapText="1"/>
    </xf>
    <xf numFmtId="166" fontId="118" fillId="2" borderId="188" xfId="3" applyNumberFormat="1" applyFont="1" applyFill="1" applyBorder="1" applyAlignment="1" applyProtection="1">
      <alignment wrapText="1"/>
      <protection locked="0"/>
    </xf>
    <xf numFmtId="166" fontId="118" fillId="2" borderId="207" xfId="3" applyNumberFormat="1" applyFont="1" applyFill="1" applyBorder="1" applyAlignment="1" applyProtection="1">
      <alignment wrapText="1"/>
      <protection locked="0"/>
    </xf>
    <xf numFmtId="0" fontId="118" fillId="0" borderId="202" xfId="3" applyFont="1" applyBorder="1" applyAlignment="1">
      <alignment horizontal="left" wrapText="1"/>
    </xf>
    <xf numFmtId="0" fontId="118" fillId="0" borderId="203" xfId="3" applyFont="1" applyBorder="1" applyAlignment="1">
      <alignment horizontal="left" wrapText="1"/>
    </xf>
    <xf numFmtId="0" fontId="118" fillId="0" borderId="14" xfId="3" applyFont="1" applyBorder="1" applyAlignment="1">
      <alignment horizontal="left" wrapText="1"/>
    </xf>
    <xf numFmtId="0" fontId="118" fillId="0" borderId="206" xfId="3" applyFont="1" applyBorder="1" applyAlignment="1">
      <alignment horizontal="left" wrapText="1"/>
    </xf>
    <xf numFmtId="166" fontId="118" fillId="2" borderId="204" xfId="3" applyNumberFormat="1" applyFont="1" applyFill="1" applyBorder="1" applyAlignment="1" applyProtection="1">
      <alignment wrapText="1"/>
      <protection locked="0"/>
    </xf>
    <xf numFmtId="166" fontId="118" fillId="2" borderId="205" xfId="3" applyNumberFormat="1" applyFont="1" applyFill="1" applyBorder="1" applyAlignment="1" applyProtection="1">
      <alignment wrapText="1"/>
      <protection locked="0"/>
    </xf>
    <xf numFmtId="0" fontId="74" fillId="0" borderId="92" xfId="3" applyFont="1" applyBorder="1" applyAlignment="1">
      <alignment horizontal="left" vertical="center" wrapText="1"/>
    </xf>
    <xf numFmtId="0" fontId="74" fillId="0" borderId="213" xfId="3" applyFont="1" applyBorder="1" applyAlignment="1">
      <alignment horizontal="left" vertical="center" wrapText="1"/>
    </xf>
    <xf numFmtId="0" fontId="70" fillId="0" borderId="0" xfId="3" applyFont="1" applyAlignment="1">
      <alignment horizontal="left" vertical="top" wrapText="1"/>
    </xf>
    <xf numFmtId="14" fontId="69" fillId="0" borderId="189" xfId="3" applyNumberFormat="1" applyFont="1" applyBorder="1" applyAlignment="1">
      <alignment horizontal="left"/>
    </xf>
    <xf numFmtId="14" fontId="69" fillId="0" borderId="135" xfId="3" applyNumberFormat="1" applyFont="1" applyBorder="1" applyAlignment="1">
      <alignment horizontal="left"/>
    </xf>
    <xf numFmtId="14" fontId="69" fillId="0" borderId="136" xfId="3" applyNumberFormat="1" applyFont="1" applyBorder="1" applyAlignment="1">
      <alignment horizontal="left"/>
    </xf>
    <xf numFmtId="0" fontId="95" fillId="0" borderId="221" xfId="4" applyFont="1" applyBorder="1" applyAlignment="1">
      <alignment horizontal="left" vertical="center" wrapText="1"/>
    </xf>
    <xf numFmtId="0" fontId="87" fillId="0" borderId="83" xfId="3" applyFont="1" applyBorder="1" applyAlignment="1">
      <alignment wrapText="1" shrinkToFit="1"/>
    </xf>
    <xf numFmtId="0" fontId="87" fillId="0" borderId="84" xfId="3" applyFont="1" applyBorder="1" applyAlignment="1">
      <alignment wrapText="1" shrinkToFit="1"/>
    </xf>
    <xf numFmtId="0" fontId="87" fillId="0" borderId="85" xfId="3" applyFont="1" applyBorder="1" applyAlignment="1">
      <alignment wrapText="1" shrinkToFit="1"/>
    </xf>
    <xf numFmtId="0" fontId="95" fillId="0" borderId="240" xfId="4" applyFont="1" applyBorder="1" applyAlignment="1">
      <alignment horizontal="left" vertical="center" wrapText="1"/>
    </xf>
    <xf numFmtId="0" fontId="95" fillId="0" borderId="0" xfId="4" applyFont="1" applyAlignment="1">
      <alignment horizontal="left" vertical="center" wrapText="1"/>
    </xf>
    <xf numFmtId="0" fontId="116" fillId="0" borderId="108" xfId="4" applyFont="1" applyBorder="1" applyAlignment="1">
      <alignment horizontal="left" vertical="center" wrapText="1"/>
    </xf>
    <xf numFmtId="0" fontId="81" fillId="0" borderId="11" xfId="3" applyFont="1" applyBorder="1" applyAlignment="1">
      <alignment horizontal="left" wrapText="1"/>
    </xf>
    <xf numFmtId="0" fontId="81" fillId="0" borderId="0" xfId="3" applyFont="1" applyAlignment="1">
      <alignment horizontal="left" wrapText="1"/>
    </xf>
    <xf numFmtId="0" fontId="81" fillId="0" borderId="0" xfId="3" applyFont="1" applyAlignment="1">
      <alignment horizontal="left" vertical="top" wrapText="1"/>
    </xf>
    <xf numFmtId="49" fontId="57" fillId="0" borderId="103" xfId="3" applyNumberFormat="1" applyFont="1" applyBorder="1" applyAlignment="1">
      <alignment horizontal="left"/>
    </xf>
    <xf numFmtId="49" fontId="57" fillId="0" borderId="104" xfId="3" applyNumberFormat="1" applyFont="1" applyBorder="1" applyAlignment="1">
      <alignment horizontal="left"/>
    </xf>
    <xf numFmtId="49" fontId="57" fillId="0" borderId="105" xfId="3" applyNumberFormat="1" applyFont="1" applyBorder="1" applyAlignment="1">
      <alignment horizontal="left"/>
    </xf>
    <xf numFmtId="0" fontId="53" fillId="0" borderId="62" xfId="5" applyFont="1" applyBorder="1" applyAlignment="1">
      <alignment horizontal="center"/>
    </xf>
    <xf numFmtId="0" fontId="53" fillId="0" borderId="31" xfId="5" applyFont="1" applyBorder="1" applyAlignment="1">
      <alignment horizontal="center"/>
    </xf>
    <xf numFmtId="0" fontId="53" fillId="0" borderId="37" xfId="5" applyFont="1" applyBorder="1" applyAlignment="1">
      <alignment horizontal="center"/>
    </xf>
    <xf numFmtId="0" fontId="53" fillId="0" borderId="63" xfId="5" applyFont="1" applyBorder="1" applyAlignment="1">
      <alignment horizontal="center"/>
    </xf>
    <xf numFmtId="0" fontId="53" fillId="0" borderId="43" xfId="5" applyFont="1" applyBorder="1" applyAlignment="1">
      <alignment horizontal="center"/>
    </xf>
    <xf numFmtId="0" fontId="53" fillId="0" borderId="64" xfId="5" applyFont="1" applyBorder="1" applyAlignment="1">
      <alignment horizontal="center"/>
    </xf>
    <xf numFmtId="0" fontId="53" fillId="0" borderId="116" xfId="5" applyFont="1" applyBorder="1" applyAlignment="1">
      <alignment horizontal="center"/>
    </xf>
    <xf numFmtId="0" fontId="53" fillId="0" borderId="117" xfId="5" applyFont="1" applyBorder="1" applyAlignment="1">
      <alignment horizontal="center"/>
    </xf>
    <xf numFmtId="0" fontId="53" fillId="0" borderId="118" xfId="5" applyFont="1" applyBorder="1" applyAlignment="1">
      <alignment horizontal="center"/>
    </xf>
    <xf numFmtId="0" fontId="45" fillId="0" borderId="114" xfId="0" applyFont="1" applyBorder="1" applyAlignment="1">
      <alignment horizontal="center"/>
    </xf>
    <xf numFmtId="171" fontId="45" fillId="4" borderId="34" xfId="3" applyNumberFormat="1" applyFont="1" applyFill="1" applyBorder="1" applyAlignment="1">
      <alignment horizontal="center"/>
    </xf>
    <xf numFmtId="171" fontId="45" fillId="4" borderId="30" xfId="3" applyNumberFormat="1" applyFont="1" applyFill="1" applyBorder="1" applyAlignment="1">
      <alignment horizontal="center"/>
    </xf>
    <xf numFmtId="0" fontId="67" fillId="0" borderId="56" xfId="5" applyFont="1" applyBorder="1" applyAlignment="1">
      <alignment horizontal="left"/>
    </xf>
    <xf numFmtId="0" fontId="67" fillId="0" borderId="71" xfId="5" applyFont="1" applyBorder="1" applyAlignment="1">
      <alignment horizontal="left"/>
    </xf>
    <xf numFmtId="0" fontId="67" fillId="0" borderId="61" xfId="5" applyFont="1" applyBorder="1" applyAlignment="1">
      <alignment horizontal="left"/>
    </xf>
    <xf numFmtId="0" fontId="34" fillId="0" borderId="0" xfId="3" applyFont="1" applyAlignment="1">
      <alignment horizontal="center"/>
    </xf>
  </cellXfs>
  <cellStyles count="17">
    <cellStyle name="Excel Built-in Normal" xfId="1" xr:uid="{00000000-0005-0000-0000-000000000000}"/>
    <cellStyle name="Excel Built-in Normal 1" xfId="2" xr:uid="{00000000-0005-0000-0000-000001000000}"/>
    <cellStyle name="Excel Built-in Normal 2" xfId="3" xr:uid="{00000000-0005-0000-0000-000002000000}"/>
    <cellStyle name="Excel Built-in Normal 3" xfId="4" xr:uid="{00000000-0005-0000-0000-000003000000}"/>
    <cellStyle name="Excel Built-in Normal 4" xfId="5" xr:uid="{00000000-0005-0000-0000-000004000000}"/>
    <cellStyle name="Excel Built-in Normal 5" xfId="9" xr:uid="{00000000-0005-0000-0000-000005000000}"/>
    <cellStyle name="Excel Built-in Normal 6" xfId="10" xr:uid="{C2C6E841-12B9-4D33-8B3B-DB885661F849}"/>
    <cellStyle name="Link" xfId="6" builtinId="8"/>
    <cellStyle name="Link 2" xfId="13" xr:uid="{4532D7DC-3BD3-4872-ACEA-36E5F7E5BB8C}"/>
    <cellStyle name="Prozent" xfId="7" builtinId="5"/>
    <cellStyle name="Prozent 2" xfId="12" xr:uid="{13709CEE-2375-4496-91AF-4F2BB779BC16}"/>
    <cellStyle name="Prozent 2 2" xfId="16" xr:uid="{6FB59530-22E2-44E6-90F6-4A4C2132BE5F}"/>
    <cellStyle name="Standard" xfId="0" builtinId="0"/>
    <cellStyle name="Standard 2" xfId="11" xr:uid="{D8E6E665-5043-4F8F-AEB1-8B36239EB60C}"/>
    <cellStyle name="Standard 2 2" xfId="15" xr:uid="{E20179F7-0F83-4237-84EF-F68A2F3519C1}"/>
    <cellStyle name="Standard_Land_16_Realsteuerhebesätze_2001" xfId="14" xr:uid="{5CDAD796-05AF-4885-BCD9-E2049FEF2C7A}"/>
    <cellStyle name="Währung" xfId="8" builtinId="4"/>
  </cellStyles>
  <dxfs count="88">
    <dxf>
      <font>
        <strike/>
      </font>
      <fill>
        <patternFill patternType="none">
          <bgColor auto="1"/>
        </patternFill>
      </fill>
    </dxf>
    <dxf>
      <font>
        <strike/>
      </font>
      <fill>
        <patternFill patternType="lightGray"/>
      </fill>
    </dxf>
    <dxf>
      <font>
        <strike/>
      </font>
      <fill>
        <patternFill patternType="lightGray"/>
      </fill>
    </dxf>
    <dxf>
      <font>
        <strike/>
      </font>
      <fill>
        <patternFill patternType="lightGray"/>
      </fill>
    </dxf>
    <dxf>
      <font>
        <strike/>
      </font>
      <fill>
        <patternFill patternType="light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none">
          <bgColor auto="1"/>
        </patternFill>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
      <font>
        <strike/>
      </font>
      <fill>
        <patternFill patternType="mediumGray"/>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DD0806"/>
      <rgbColor rgb="00008000"/>
      <rgbColor rgb="00000080"/>
      <rgbColor rgb="00808000"/>
      <rgbColor rgb="00800080"/>
      <rgbColor rgb="00008080"/>
      <rgbColor rgb="00C0C0C0"/>
      <rgbColor rgb="00808080"/>
      <rgbColor rgb="009999FF"/>
      <rgbColor rgb="00993366"/>
      <rgbColor rgb="00FFFFCC"/>
      <rgbColor rgb="00DDDDDD"/>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99"/>
      <rgbColor rgb="00CCFFCC"/>
      <rgbColor rgb="00FFFF99"/>
      <rgbColor rgb="0099CCFF"/>
      <rgbColor rgb="00FFCCCC"/>
      <rgbColor rgb="00C5E0B4"/>
      <rgbColor rgb="00F8CBAD"/>
      <rgbColor rgb="002E75B6"/>
      <rgbColor rgb="0033CCCC"/>
      <rgbColor rgb="0099CC00"/>
      <rgbColor rgb="00FFCC00"/>
      <rgbColor rgb="00FF9900"/>
      <rgbColor rgb="00ED5C57"/>
      <rgbColor rgb="00666699"/>
      <rgbColor rgb="00999999"/>
      <rgbColor rgb="00003366"/>
      <rgbColor rgb="00339966"/>
      <rgbColor rgb="00003300"/>
      <rgbColor rgb="00333300"/>
      <rgbColor rgb="00C82613"/>
      <rgbColor rgb="00993366"/>
      <rgbColor rgb="00333399"/>
      <rgbColor rgb="0032313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5894457</xdr:colOff>
      <xdr:row>0</xdr:row>
      <xdr:rowOff>69022</xdr:rowOff>
    </xdr:from>
    <xdr:to>
      <xdr:col>2</xdr:col>
      <xdr:colOff>10924</xdr:colOff>
      <xdr:row>6</xdr:row>
      <xdr:rowOff>96631</xdr:rowOff>
    </xdr:to>
    <xdr:pic>
      <xdr:nvPicPr>
        <xdr:cNvPr id="4" name="Grafik 3">
          <a:extLst>
            <a:ext uri="{FF2B5EF4-FFF2-40B4-BE49-F238E27FC236}">
              <a16:creationId xmlns:a16="http://schemas.microsoft.com/office/drawing/2014/main" id="{6070E971-91FC-4EB6-A891-08933ACEE1E7}"/>
            </a:ext>
          </a:extLst>
        </xdr:cNvPr>
        <xdr:cNvPicPr>
          <a:picLocks noChangeAspect="1"/>
        </xdr:cNvPicPr>
      </xdr:nvPicPr>
      <xdr:blipFill>
        <a:blip xmlns:r="http://schemas.openxmlformats.org/officeDocument/2006/relationships" r:embed="rId1"/>
        <a:stretch>
          <a:fillRect/>
        </a:stretch>
      </xdr:blipFill>
      <xdr:spPr>
        <a:xfrm>
          <a:off x="6846957" y="69022"/>
          <a:ext cx="3130706" cy="13804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653143</xdr:colOff>
      <xdr:row>0</xdr:row>
      <xdr:rowOff>217715</xdr:rowOff>
    </xdr:from>
    <xdr:to>
      <xdr:col>5</xdr:col>
      <xdr:colOff>1225706</xdr:colOff>
      <xdr:row>8</xdr:row>
      <xdr:rowOff>278257</xdr:rowOff>
    </xdr:to>
    <xdr:pic>
      <xdr:nvPicPr>
        <xdr:cNvPr id="3" name="Grafik 2">
          <a:extLst>
            <a:ext uri="{FF2B5EF4-FFF2-40B4-BE49-F238E27FC236}">
              <a16:creationId xmlns:a16="http://schemas.microsoft.com/office/drawing/2014/main" id="{7A7718AE-EA95-494C-AAB1-D6BDBE40D900}"/>
            </a:ext>
          </a:extLst>
        </xdr:cNvPr>
        <xdr:cNvPicPr>
          <a:picLocks noChangeAspect="1"/>
        </xdr:cNvPicPr>
      </xdr:nvPicPr>
      <xdr:blipFill>
        <a:blip xmlns:r="http://schemas.openxmlformats.org/officeDocument/2006/relationships" r:embed="rId1"/>
        <a:stretch>
          <a:fillRect/>
        </a:stretch>
      </xdr:blipFill>
      <xdr:spPr>
        <a:xfrm>
          <a:off x="7211786" y="217715"/>
          <a:ext cx="3130706" cy="13804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1778000</xdr:colOff>
      <xdr:row>0</xdr:row>
      <xdr:rowOff>111125</xdr:rowOff>
    </xdr:from>
    <xdr:to>
      <xdr:col>3</xdr:col>
      <xdr:colOff>1416206</xdr:colOff>
      <xdr:row>5</xdr:row>
      <xdr:rowOff>237435</xdr:rowOff>
    </xdr:to>
    <xdr:pic>
      <xdr:nvPicPr>
        <xdr:cNvPr id="2" name="Grafik 1">
          <a:extLst>
            <a:ext uri="{FF2B5EF4-FFF2-40B4-BE49-F238E27FC236}">
              <a16:creationId xmlns:a16="http://schemas.microsoft.com/office/drawing/2014/main" id="{08E47337-3C4D-4416-8B20-254389ABB0B9}"/>
            </a:ext>
          </a:extLst>
        </xdr:cNvPr>
        <xdr:cNvPicPr>
          <a:picLocks noChangeAspect="1"/>
        </xdr:cNvPicPr>
      </xdr:nvPicPr>
      <xdr:blipFill>
        <a:blip xmlns:r="http://schemas.openxmlformats.org/officeDocument/2006/relationships" r:embed="rId1"/>
        <a:stretch>
          <a:fillRect/>
        </a:stretch>
      </xdr:blipFill>
      <xdr:spPr>
        <a:xfrm>
          <a:off x="7112000" y="111125"/>
          <a:ext cx="3130706" cy="13804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1143000</xdr:colOff>
      <xdr:row>0</xdr:row>
      <xdr:rowOff>47625</xdr:rowOff>
    </xdr:from>
    <xdr:to>
      <xdr:col>4</xdr:col>
      <xdr:colOff>19206</xdr:colOff>
      <xdr:row>6</xdr:row>
      <xdr:rowOff>253310</xdr:rowOff>
    </xdr:to>
    <xdr:pic>
      <xdr:nvPicPr>
        <xdr:cNvPr id="3" name="Grafik 2">
          <a:extLst>
            <a:ext uri="{FF2B5EF4-FFF2-40B4-BE49-F238E27FC236}">
              <a16:creationId xmlns:a16="http://schemas.microsoft.com/office/drawing/2014/main" id="{E4180699-5BED-4DBF-84EA-3CB661604084}"/>
            </a:ext>
          </a:extLst>
        </xdr:cNvPr>
        <xdr:cNvPicPr>
          <a:picLocks noChangeAspect="1"/>
        </xdr:cNvPicPr>
      </xdr:nvPicPr>
      <xdr:blipFill>
        <a:blip xmlns:r="http://schemas.openxmlformats.org/officeDocument/2006/relationships" r:embed="rId1"/>
        <a:stretch>
          <a:fillRect/>
        </a:stretch>
      </xdr:blipFill>
      <xdr:spPr>
        <a:xfrm>
          <a:off x="4381500" y="47625"/>
          <a:ext cx="3130706" cy="13804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122464</xdr:colOff>
      <xdr:row>0</xdr:row>
      <xdr:rowOff>54429</xdr:rowOff>
    </xdr:from>
    <xdr:to>
      <xdr:col>15</xdr:col>
      <xdr:colOff>1063</xdr:colOff>
      <xdr:row>5</xdr:row>
      <xdr:rowOff>169400</xdr:rowOff>
    </xdr:to>
    <xdr:pic>
      <xdr:nvPicPr>
        <xdr:cNvPr id="2" name="Grafik 1">
          <a:extLst>
            <a:ext uri="{FF2B5EF4-FFF2-40B4-BE49-F238E27FC236}">
              <a16:creationId xmlns:a16="http://schemas.microsoft.com/office/drawing/2014/main" id="{8F9F1DAC-2AEE-40FC-BCDA-6A48465D483D}"/>
            </a:ext>
          </a:extLst>
        </xdr:cNvPr>
        <xdr:cNvPicPr>
          <a:picLocks noChangeAspect="1"/>
        </xdr:cNvPicPr>
      </xdr:nvPicPr>
      <xdr:blipFill>
        <a:blip xmlns:r="http://schemas.openxmlformats.org/officeDocument/2006/relationships" r:embed="rId1"/>
        <a:stretch>
          <a:fillRect/>
        </a:stretch>
      </xdr:blipFill>
      <xdr:spPr>
        <a:xfrm>
          <a:off x="19403785" y="54429"/>
          <a:ext cx="3130706" cy="1380435"/>
        </a:xfrm>
        <a:prstGeom prst="rect">
          <a:avLst/>
        </a:prstGeom>
      </xdr:spPr>
    </xdr:pic>
    <xdr:clientData/>
  </xdr:twoCellAnchor>
  <xdr:twoCellAnchor editAs="oneCell">
    <xdr:from>
      <xdr:col>13</xdr:col>
      <xdr:colOff>27214</xdr:colOff>
      <xdr:row>32</xdr:row>
      <xdr:rowOff>244929</xdr:rowOff>
    </xdr:from>
    <xdr:to>
      <xdr:col>14</xdr:col>
      <xdr:colOff>1715563</xdr:colOff>
      <xdr:row>38</xdr:row>
      <xdr:rowOff>101364</xdr:rowOff>
    </xdr:to>
    <xdr:pic>
      <xdr:nvPicPr>
        <xdr:cNvPr id="4" name="Grafik 3">
          <a:extLst>
            <a:ext uri="{FF2B5EF4-FFF2-40B4-BE49-F238E27FC236}">
              <a16:creationId xmlns:a16="http://schemas.microsoft.com/office/drawing/2014/main" id="{4A32AF4C-31FA-436D-967A-C634F135AD8F}"/>
            </a:ext>
          </a:extLst>
        </xdr:cNvPr>
        <xdr:cNvPicPr>
          <a:picLocks noChangeAspect="1"/>
        </xdr:cNvPicPr>
      </xdr:nvPicPr>
      <xdr:blipFill>
        <a:blip xmlns:r="http://schemas.openxmlformats.org/officeDocument/2006/relationships" r:embed="rId1"/>
        <a:stretch>
          <a:fillRect/>
        </a:stretch>
      </xdr:blipFill>
      <xdr:spPr>
        <a:xfrm>
          <a:off x="19308535" y="8667750"/>
          <a:ext cx="3130706" cy="1380435"/>
        </a:xfrm>
        <a:prstGeom prst="rect">
          <a:avLst/>
        </a:prstGeom>
      </xdr:spPr>
    </xdr:pic>
    <xdr:clientData/>
  </xdr:twoCellAnchor>
  <xdr:twoCellAnchor editAs="oneCell">
    <xdr:from>
      <xdr:col>13</xdr:col>
      <xdr:colOff>136072</xdr:colOff>
      <xdr:row>66</xdr:row>
      <xdr:rowOff>40822</xdr:rowOff>
    </xdr:from>
    <xdr:to>
      <xdr:col>15</xdr:col>
      <xdr:colOff>14671</xdr:colOff>
      <xdr:row>71</xdr:row>
      <xdr:rowOff>155793</xdr:rowOff>
    </xdr:to>
    <xdr:pic>
      <xdr:nvPicPr>
        <xdr:cNvPr id="5" name="Grafik 4">
          <a:extLst>
            <a:ext uri="{FF2B5EF4-FFF2-40B4-BE49-F238E27FC236}">
              <a16:creationId xmlns:a16="http://schemas.microsoft.com/office/drawing/2014/main" id="{D972969A-CBD7-4755-A023-0A30C4A21CE3}"/>
            </a:ext>
          </a:extLst>
        </xdr:cNvPr>
        <xdr:cNvPicPr>
          <a:picLocks noChangeAspect="1"/>
        </xdr:cNvPicPr>
      </xdr:nvPicPr>
      <xdr:blipFill>
        <a:blip xmlns:r="http://schemas.openxmlformats.org/officeDocument/2006/relationships" r:embed="rId1"/>
        <a:stretch>
          <a:fillRect/>
        </a:stretch>
      </xdr:blipFill>
      <xdr:spPr>
        <a:xfrm>
          <a:off x="19417393" y="17403536"/>
          <a:ext cx="3130706" cy="13804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174625</xdr:colOff>
      <xdr:row>1</xdr:row>
      <xdr:rowOff>127000</xdr:rowOff>
    </xdr:from>
    <xdr:to>
      <xdr:col>14</xdr:col>
      <xdr:colOff>130331</xdr:colOff>
      <xdr:row>5</xdr:row>
      <xdr:rowOff>253310</xdr:rowOff>
    </xdr:to>
    <xdr:pic>
      <xdr:nvPicPr>
        <xdr:cNvPr id="3" name="Grafik 2">
          <a:extLst>
            <a:ext uri="{FF2B5EF4-FFF2-40B4-BE49-F238E27FC236}">
              <a16:creationId xmlns:a16="http://schemas.microsoft.com/office/drawing/2014/main" id="{29807BE9-6803-4850-9BE7-1DD6701D14CB}"/>
            </a:ext>
          </a:extLst>
        </xdr:cNvPr>
        <xdr:cNvPicPr>
          <a:picLocks noChangeAspect="1"/>
        </xdr:cNvPicPr>
      </xdr:nvPicPr>
      <xdr:blipFill>
        <a:blip xmlns:r="http://schemas.openxmlformats.org/officeDocument/2006/relationships" r:embed="rId1"/>
        <a:stretch>
          <a:fillRect/>
        </a:stretch>
      </xdr:blipFill>
      <xdr:spPr>
        <a:xfrm>
          <a:off x="19256375" y="381000"/>
          <a:ext cx="3130706" cy="1380435"/>
        </a:xfrm>
        <a:prstGeom prst="rect">
          <a:avLst/>
        </a:prstGeom>
      </xdr:spPr>
    </xdr:pic>
    <xdr:clientData/>
  </xdr:twoCellAnchor>
  <xdr:twoCellAnchor editAs="oneCell">
    <xdr:from>
      <xdr:col>12</xdr:col>
      <xdr:colOff>174625</xdr:colOff>
      <xdr:row>43</xdr:row>
      <xdr:rowOff>15875</xdr:rowOff>
    </xdr:from>
    <xdr:to>
      <xdr:col>14</xdr:col>
      <xdr:colOff>130331</xdr:colOff>
      <xdr:row>47</xdr:row>
      <xdr:rowOff>253310</xdr:rowOff>
    </xdr:to>
    <xdr:pic>
      <xdr:nvPicPr>
        <xdr:cNvPr id="4" name="Grafik 3">
          <a:extLst>
            <a:ext uri="{FF2B5EF4-FFF2-40B4-BE49-F238E27FC236}">
              <a16:creationId xmlns:a16="http://schemas.microsoft.com/office/drawing/2014/main" id="{7CB07833-8FA7-4B9A-BCCC-EA7199E20CD0}"/>
            </a:ext>
          </a:extLst>
        </xdr:cNvPr>
        <xdr:cNvPicPr>
          <a:picLocks noChangeAspect="1"/>
        </xdr:cNvPicPr>
      </xdr:nvPicPr>
      <xdr:blipFill>
        <a:blip xmlns:r="http://schemas.openxmlformats.org/officeDocument/2006/relationships" r:embed="rId1"/>
        <a:stretch>
          <a:fillRect/>
        </a:stretch>
      </xdr:blipFill>
      <xdr:spPr>
        <a:xfrm>
          <a:off x="19256375" y="11477625"/>
          <a:ext cx="3130706" cy="1380435"/>
        </a:xfrm>
        <a:prstGeom prst="rect">
          <a:avLst/>
        </a:prstGeom>
      </xdr:spPr>
    </xdr:pic>
    <xdr:clientData/>
  </xdr:twoCellAnchor>
  <xdr:twoCellAnchor editAs="oneCell">
    <xdr:from>
      <xdr:col>12</xdr:col>
      <xdr:colOff>174625</xdr:colOff>
      <xdr:row>85</xdr:row>
      <xdr:rowOff>63500</xdr:rowOff>
    </xdr:from>
    <xdr:to>
      <xdr:col>14</xdr:col>
      <xdr:colOff>130331</xdr:colOff>
      <xdr:row>90</xdr:row>
      <xdr:rowOff>31060</xdr:rowOff>
    </xdr:to>
    <xdr:pic>
      <xdr:nvPicPr>
        <xdr:cNvPr id="5" name="Grafik 4">
          <a:extLst>
            <a:ext uri="{FF2B5EF4-FFF2-40B4-BE49-F238E27FC236}">
              <a16:creationId xmlns:a16="http://schemas.microsoft.com/office/drawing/2014/main" id="{336F946E-607C-4559-942D-BE7ED26BA312}"/>
            </a:ext>
          </a:extLst>
        </xdr:cNvPr>
        <xdr:cNvPicPr>
          <a:picLocks noChangeAspect="1"/>
        </xdr:cNvPicPr>
      </xdr:nvPicPr>
      <xdr:blipFill>
        <a:blip xmlns:r="http://schemas.openxmlformats.org/officeDocument/2006/relationships" r:embed="rId1"/>
        <a:stretch>
          <a:fillRect/>
        </a:stretch>
      </xdr:blipFill>
      <xdr:spPr>
        <a:xfrm>
          <a:off x="19256375" y="22574250"/>
          <a:ext cx="3130706" cy="13804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35719</xdr:colOff>
      <xdr:row>0</xdr:row>
      <xdr:rowOff>178593</xdr:rowOff>
    </xdr:from>
    <xdr:to>
      <xdr:col>5</xdr:col>
      <xdr:colOff>65763</xdr:colOff>
      <xdr:row>4</xdr:row>
      <xdr:rowOff>214312</xdr:rowOff>
    </xdr:to>
    <xdr:pic>
      <xdr:nvPicPr>
        <xdr:cNvPr id="3" name="Grafik 2">
          <a:extLst>
            <a:ext uri="{FF2B5EF4-FFF2-40B4-BE49-F238E27FC236}">
              <a16:creationId xmlns:a16="http://schemas.microsoft.com/office/drawing/2014/main" id="{8155B28B-ED0C-497C-9483-20046C7010D7}"/>
            </a:ext>
          </a:extLst>
        </xdr:cNvPr>
        <xdr:cNvPicPr>
          <a:picLocks noChangeAspect="1"/>
        </xdr:cNvPicPr>
      </xdr:nvPicPr>
      <xdr:blipFill>
        <a:blip xmlns:r="http://schemas.openxmlformats.org/officeDocument/2006/relationships" r:embed="rId1"/>
        <a:stretch>
          <a:fillRect/>
        </a:stretch>
      </xdr:blipFill>
      <xdr:spPr>
        <a:xfrm>
          <a:off x="6524625" y="178593"/>
          <a:ext cx="2673232" cy="11787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525780</xdr:colOff>
      <xdr:row>73</xdr:row>
      <xdr:rowOff>91440</xdr:rowOff>
    </xdr:from>
    <xdr:to>
      <xdr:col>12</xdr:col>
      <xdr:colOff>66040</xdr:colOff>
      <xdr:row>84</xdr:row>
      <xdr:rowOff>153248</xdr:rowOff>
    </xdr:to>
    <xdr:pic>
      <xdr:nvPicPr>
        <xdr:cNvPr id="3" name="Grafik 2">
          <a:extLst>
            <a:ext uri="{FF2B5EF4-FFF2-40B4-BE49-F238E27FC236}">
              <a16:creationId xmlns:a16="http://schemas.microsoft.com/office/drawing/2014/main" id="{7373B03B-CA4B-4D10-8A85-E2C454C45B0B}"/>
            </a:ext>
          </a:extLst>
        </xdr:cNvPr>
        <xdr:cNvPicPr/>
      </xdr:nvPicPr>
      <xdr:blipFill>
        <a:blip xmlns:r="http://schemas.openxmlformats.org/officeDocument/2006/relationships" r:embed="rId1"/>
        <a:stretch>
          <a:fillRect/>
        </a:stretch>
      </xdr:blipFill>
      <xdr:spPr>
        <a:xfrm>
          <a:off x="5802630" y="14226540"/>
          <a:ext cx="5753100" cy="223139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661308</xdr:colOff>
      <xdr:row>2</xdr:row>
      <xdr:rowOff>40821</xdr:rowOff>
    </xdr:from>
    <xdr:to>
      <xdr:col>13</xdr:col>
      <xdr:colOff>880383</xdr:colOff>
      <xdr:row>6</xdr:row>
      <xdr:rowOff>69395</xdr:rowOff>
    </xdr:to>
    <xdr:pic>
      <xdr:nvPicPr>
        <xdr:cNvPr id="6146" name="Bild 1">
          <a:extLst>
            <a:ext uri="{FF2B5EF4-FFF2-40B4-BE49-F238E27FC236}">
              <a16:creationId xmlns:a16="http://schemas.microsoft.com/office/drawing/2014/main" id="{7B8CA966-6D58-4940-9542-5B45B28872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6272" y="367392"/>
          <a:ext cx="4029075" cy="8994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zinsen-berechnen.de/gewerbesteuer-rechner.php" TargetMode="External"/><Relationship Id="rId1" Type="http://schemas.openxmlformats.org/officeDocument/2006/relationships/hyperlink" Target="https://www.bmf-steuerrechner.de/"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FF00"/>
    <pageSetUpPr fitToPage="1"/>
  </sheetPr>
  <dimension ref="A1:G76"/>
  <sheetViews>
    <sheetView tabSelected="1" zoomScale="69" zoomScaleNormal="69" workbookViewId="0">
      <selection activeCell="B7" sqref="B7"/>
    </sheetView>
  </sheetViews>
  <sheetFormatPr baseColWidth="10" defaultColWidth="10.42578125" defaultRowHeight="12.75"/>
  <cols>
    <col min="1" max="1" width="14.28515625" style="1" customWidth="1"/>
    <col min="2" max="2" width="135.140625" style="1" customWidth="1"/>
    <col min="3" max="16384" width="10.42578125" style="1"/>
  </cols>
  <sheetData>
    <row r="1" spans="1:7" ht="14.25">
      <c r="A1" s="192"/>
      <c r="B1" s="495"/>
      <c r="C1" s="495"/>
      <c r="D1" s="495"/>
      <c r="E1" s="495"/>
      <c r="F1" s="495"/>
      <c r="G1" s="495"/>
    </row>
    <row r="2" spans="1:7" ht="14.25">
      <c r="A2" s="192"/>
      <c r="B2" s="495"/>
      <c r="C2" s="495"/>
      <c r="D2" s="495"/>
      <c r="E2" s="495"/>
      <c r="F2" s="495"/>
      <c r="G2" s="495"/>
    </row>
    <row r="3" spans="1:7" ht="20.100000000000001" customHeight="1">
      <c r="A3" s="192"/>
      <c r="B3" s="668" t="s">
        <v>1730</v>
      </c>
      <c r="C3" s="495"/>
      <c r="D3" s="495"/>
      <c r="E3" s="495"/>
      <c r="F3" s="495"/>
      <c r="G3" s="495"/>
    </row>
    <row r="4" spans="1:7" ht="20.100000000000001" customHeight="1">
      <c r="A4" s="513"/>
      <c r="B4" s="514" t="s">
        <v>1731</v>
      </c>
      <c r="C4" s="495"/>
      <c r="D4" s="495"/>
      <c r="E4" s="495"/>
      <c r="F4" s="495"/>
      <c r="G4" s="495"/>
    </row>
    <row r="5" spans="1:7" ht="20.100000000000001" customHeight="1">
      <c r="A5" s="192"/>
      <c r="B5" s="514" t="s">
        <v>1647</v>
      </c>
      <c r="C5" s="495"/>
      <c r="D5" s="495"/>
      <c r="E5" s="495"/>
      <c r="F5" s="495"/>
      <c r="G5" s="495"/>
    </row>
    <row r="6" spans="1:7" ht="20.100000000000001" customHeight="1">
      <c r="A6" s="192"/>
      <c r="B6" s="192"/>
      <c r="C6" s="495"/>
      <c r="D6" s="495"/>
      <c r="E6" s="495"/>
      <c r="F6" s="495"/>
      <c r="G6" s="495"/>
    </row>
    <row r="7" spans="1:7" ht="18">
      <c r="A7" s="192"/>
      <c r="B7" s="494" t="s">
        <v>0</v>
      </c>
      <c r="C7" s="495"/>
      <c r="D7" s="495"/>
      <c r="E7" s="495"/>
      <c r="F7" s="495"/>
      <c r="G7" s="495"/>
    </row>
    <row r="8" spans="1:7" ht="18">
      <c r="A8" s="495"/>
      <c r="B8" s="496" t="s">
        <v>1740</v>
      </c>
      <c r="C8" s="495"/>
      <c r="D8" s="495"/>
      <c r="E8" s="495"/>
      <c r="F8" s="495"/>
      <c r="G8" s="495"/>
    </row>
    <row r="9" spans="1:7" ht="18">
      <c r="A9" s="495"/>
      <c r="B9" s="496" t="s">
        <v>1739</v>
      </c>
      <c r="C9" s="495"/>
      <c r="D9" s="495"/>
      <c r="E9" s="495"/>
      <c r="F9" s="495"/>
      <c r="G9" s="495"/>
    </row>
    <row r="10" spans="1:7" ht="18">
      <c r="A10" s="495"/>
      <c r="B10" s="497"/>
      <c r="C10" s="495"/>
      <c r="D10" s="495"/>
      <c r="E10" s="495"/>
      <c r="F10" s="495"/>
      <c r="G10" s="495"/>
    </row>
    <row r="11" spans="1:7" ht="72">
      <c r="A11" s="495"/>
      <c r="B11" s="498" t="s">
        <v>1688</v>
      </c>
      <c r="C11" s="495"/>
      <c r="D11" s="495"/>
      <c r="E11" s="495"/>
      <c r="F11" s="495"/>
      <c r="G11" s="495"/>
    </row>
    <row r="12" spans="1:7" ht="18">
      <c r="A12" s="495"/>
      <c r="B12" s="500"/>
      <c r="C12" s="495"/>
      <c r="D12" s="495"/>
      <c r="E12" s="495"/>
      <c r="F12" s="495"/>
      <c r="G12" s="495"/>
    </row>
    <row r="13" spans="1:7" ht="149.25" customHeight="1">
      <c r="A13" s="495"/>
      <c r="B13" s="498" t="s">
        <v>1729</v>
      </c>
      <c r="C13" s="495"/>
      <c r="D13" s="495"/>
      <c r="E13" s="495"/>
      <c r="F13" s="495"/>
      <c r="G13" s="495"/>
    </row>
    <row r="14" spans="1:7" ht="19.5" hidden="1" customHeight="1">
      <c r="A14" s="495"/>
      <c r="B14" s="499"/>
      <c r="C14" s="495"/>
      <c r="D14" s="495"/>
      <c r="E14" s="495"/>
      <c r="F14" s="495"/>
      <c r="G14" s="495"/>
    </row>
    <row r="15" spans="1:7" ht="298.5" customHeight="1">
      <c r="A15" s="495"/>
      <c r="B15" s="498" t="s">
        <v>1741</v>
      </c>
      <c r="C15" s="495"/>
      <c r="D15" s="495"/>
      <c r="E15" s="495"/>
      <c r="F15" s="495"/>
      <c r="G15" s="495"/>
    </row>
    <row r="16" spans="1:7" ht="18">
      <c r="A16" s="495"/>
      <c r="B16" s="499"/>
      <c r="C16" s="495"/>
      <c r="D16" s="495"/>
      <c r="E16" s="495"/>
      <c r="F16" s="495"/>
      <c r="G16" s="495"/>
    </row>
    <row r="17" spans="1:7" ht="148.5" customHeight="1">
      <c r="A17" s="495"/>
      <c r="B17" s="498" t="s">
        <v>1671</v>
      </c>
      <c r="C17" s="495"/>
      <c r="D17" s="495"/>
      <c r="E17" s="495"/>
      <c r="F17" s="495"/>
      <c r="G17" s="495"/>
    </row>
    <row r="18" spans="1:7" ht="18">
      <c r="A18" s="495"/>
      <c r="B18" s="499"/>
      <c r="C18" s="495"/>
      <c r="D18" s="495"/>
      <c r="E18" s="495"/>
      <c r="F18" s="495"/>
      <c r="G18" s="495"/>
    </row>
    <row r="19" spans="1:7" ht="187.5" customHeight="1">
      <c r="A19" s="495"/>
      <c r="B19" s="498" t="s">
        <v>1723</v>
      </c>
      <c r="C19" s="495"/>
      <c r="D19" s="495"/>
      <c r="E19" s="495"/>
      <c r="F19" s="495"/>
      <c r="G19" s="495"/>
    </row>
    <row r="20" spans="1:7" ht="18">
      <c r="A20" s="495"/>
      <c r="B20" s="499"/>
      <c r="C20" s="495"/>
      <c r="D20" s="495"/>
      <c r="E20" s="495"/>
      <c r="F20" s="495"/>
      <c r="G20" s="495"/>
    </row>
    <row r="21" spans="1:7" ht="149.25" customHeight="1">
      <c r="A21" s="495"/>
      <c r="B21" s="498" t="s">
        <v>1710</v>
      </c>
      <c r="C21" s="495"/>
      <c r="D21" s="495"/>
      <c r="E21" s="495"/>
      <c r="F21" s="495"/>
      <c r="G21" s="495"/>
    </row>
    <row r="22" spans="1:7" ht="18">
      <c r="A22" s="495"/>
      <c r="B22" s="499"/>
      <c r="C22" s="495"/>
      <c r="D22" s="495"/>
      <c r="E22" s="495"/>
      <c r="F22" s="495"/>
      <c r="G22" s="495"/>
    </row>
    <row r="23" spans="1:7" ht="108">
      <c r="A23" s="495"/>
      <c r="B23" s="498" t="s">
        <v>1724</v>
      </c>
      <c r="C23" s="495"/>
      <c r="D23" s="495"/>
      <c r="E23" s="495"/>
      <c r="F23" s="495"/>
      <c r="G23" s="495"/>
    </row>
    <row r="24" spans="1:7" ht="18">
      <c r="A24" s="495"/>
      <c r="B24" s="500"/>
      <c r="C24" s="495"/>
      <c r="D24" s="495"/>
      <c r="E24" s="495"/>
      <c r="F24" s="495"/>
      <c r="G24" s="495"/>
    </row>
    <row r="25" spans="1:7" ht="36">
      <c r="A25" s="495"/>
      <c r="B25" s="498" t="s">
        <v>1742</v>
      </c>
      <c r="C25" s="495"/>
      <c r="D25" s="495"/>
      <c r="E25" s="495"/>
      <c r="F25" s="495"/>
      <c r="G25" s="495"/>
    </row>
    <row r="26" spans="1:7" ht="14.25">
      <c r="A26" s="495"/>
      <c r="B26" s="688" t="s">
        <v>1733</v>
      </c>
      <c r="C26" s="495"/>
      <c r="D26" s="495"/>
      <c r="E26" s="495"/>
      <c r="F26" s="495"/>
      <c r="G26" s="495"/>
    </row>
    <row r="27" spans="1:7" ht="14.25">
      <c r="A27" s="495"/>
      <c r="B27" s="688" t="s">
        <v>1734</v>
      </c>
      <c r="C27" s="495"/>
      <c r="D27" s="495"/>
      <c r="E27" s="495"/>
      <c r="F27" s="495"/>
      <c r="G27" s="495"/>
    </row>
    <row r="28" spans="1:7" ht="18">
      <c r="A28" s="495"/>
      <c r="B28" s="499"/>
      <c r="C28" s="495"/>
      <c r="D28" s="495"/>
      <c r="E28" s="495"/>
      <c r="F28" s="495"/>
      <c r="G28" s="495"/>
    </row>
    <row r="29" spans="1:7" ht="18">
      <c r="A29" s="495"/>
      <c r="B29" s="499"/>
      <c r="C29" s="495"/>
      <c r="D29" s="495"/>
      <c r="E29" s="495"/>
      <c r="F29" s="495"/>
      <c r="G29" s="495"/>
    </row>
    <row r="30" spans="1:7" ht="18">
      <c r="A30" s="495"/>
      <c r="B30" s="499"/>
      <c r="C30" s="495"/>
      <c r="D30" s="495"/>
      <c r="E30" s="495"/>
      <c r="F30" s="495"/>
      <c r="G30" s="495"/>
    </row>
    <row r="31" spans="1:7" ht="18">
      <c r="A31" s="495"/>
      <c r="B31" s="499"/>
      <c r="C31" s="495"/>
      <c r="D31" s="495"/>
      <c r="E31" s="495"/>
      <c r="F31" s="495"/>
      <c r="G31" s="495"/>
    </row>
    <row r="32" spans="1:7" ht="18">
      <c r="A32" s="495"/>
      <c r="B32" s="499"/>
      <c r="C32" s="495"/>
      <c r="D32" s="495"/>
      <c r="E32" s="495"/>
      <c r="F32" s="495"/>
      <c r="G32" s="495"/>
    </row>
    <row r="33" spans="1:7" ht="18">
      <c r="A33" s="495"/>
      <c r="B33" s="499"/>
      <c r="C33" s="495"/>
      <c r="D33" s="495"/>
      <c r="E33" s="495"/>
      <c r="F33" s="495"/>
      <c r="G33" s="495"/>
    </row>
    <row r="34" spans="1:7" ht="18">
      <c r="A34" s="495"/>
      <c r="B34" s="499"/>
      <c r="C34" s="495"/>
      <c r="D34" s="495"/>
      <c r="E34" s="495"/>
      <c r="F34" s="495"/>
      <c r="G34" s="495"/>
    </row>
    <row r="35" spans="1:7">
      <c r="A35" s="495"/>
      <c r="B35" s="501"/>
      <c r="C35" s="495"/>
      <c r="D35" s="495"/>
      <c r="E35" s="495"/>
      <c r="F35" s="495"/>
      <c r="G35" s="495"/>
    </row>
    <row r="36" spans="1:7">
      <c r="A36" s="495"/>
      <c r="B36" s="501"/>
      <c r="C36" s="495"/>
      <c r="D36" s="495"/>
      <c r="E36" s="495"/>
      <c r="F36" s="495"/>
      <c r="G36" s="495"/>
    </row>
    <row r="37" spans="1:7">
      <c r="A37" s="495"/>
      <c r="B37" s="501"/>
      <c r="C37" s="495"/>
      <c r="D37" s="495"/>
      <c r="E37" s="495"/>
      <c r="F37" s="495"/>
      <c r="G37" s="495"/>
    </row>
    <row r="38" spans="1:7">
      <c r="A38" s="495"/>
      <c r="B38" s="501"/>
      <c r="C38" s="495"/>
      <c r="D38" s="495"/>
      <c r="E38" s="495"/>
      <c r="F38" s="495"/>
      <c r="G38" s="495"/>
    </row>
    <row r="39" spans="1:7">
      <c r="A39" s="495"/>
      <c r="B39" s="501"/>
      <c r="C39" s="495"/>
      <c r="D39" s="495"/>
      <c r="E39" s="495"/>
      <c r="F39" s="495"/>
      <c r="G39" s="495"/>
    </row>
    <row r="40" spans="1:7">
      <c r="A40" s="495"/>
      <c r="B40" s="501"/>
      <c r="C40" s="495"/>
      <c r="D40" s="495"/>
      <c r="E40" s="495"/>
      <c r="F40" s="495"/>
      <c r="G40" s="495"/>
    </row>
    <row r="41" spans="1:7">
      <c r="A41" s="495"/>
      <c r="B41" s="501"/>
      <c r="C41" s="495"/>
      <c r="D41" s="495"/>
      <c r="E41" s="495"/>
      <c r="F41" s="495"/>
      <c r="G41" s="495"/>
    </row>
    <row r="42" spans="1:7">
      <c r="A42" s="495"/>
      <c r="B42" s="501"/>
      <c r="C42" s="495"/>
      <c r="D42" s="495"/>
      <c r="E42" s="495"/>
      <c r="F42" s="495"/>
      <c r="G42" s="495"/>
    </row>
    <row r="43" spans="1:7">
      <c r="A43" s="495"/>
      <c r="B43" s="501"/>
      <c r="C43" s="495"/>
      <c r="D43" s="495"/>
      <c r="E43" s="495"/>
      <c r="F43" s="495"/>
      <c r="G43" s="495"/>
    </row>
    <row r="44" spans="1:7">
      <c r="A44" s="495"/>
      <c r="B44" s="501"/>
      <c r="C44" s="495"/>
      <c r="D44" s="495"/>
      <c r="E44" s="495"/>
      <c r="F44" s="495"/>
      <c r="G44" s="495"/>
    </row>
    <row r="45" spans="1:7">
      <c r="A45" s="495"/>
      <c r="B45" s="501"/>
      <c r="C45" s="495"/>
      <c r="D45" s="495"/>
      <c r="E45" s="495"/>
      <c r="F45" s="495"/>
      <c r="G45" s="495"/>
    </row>
    <row r="46" spans="1:7">
      <c r="A46" s="495"/>
      <c r="B46" s="501"/>
      <c r="C46" s="495"/>
      <c r="D46" s="495"/>
      <c r="E46" s="495"/>
      <c r="F46" s="495"/>
      <c r="G46" s="495"/>
    </row>
    <row r="47" spans="1:7">
      <c r="A47" s="495"/>
      <c r="B47" s="502"/>
      <c r="C47" s="495"/>
      <c r="D47" s="495"/>
      <c r="E47" s="495"/>
      <c r="F47" s="495"/>
      <c r="G47" s="495"/>
    </row>
    <row r="48" spans="1:7">
      <c r="A48" s="495"/>
      <c r="B48" s="502"/>
      <c r="C48" s="495"/>
      <c r="D48" s="495"/>
      <c r="E48" s="495"/>
      <c r="F48" s="495"/>
      <c r="G48" s="495"/>
    </row>
    <row r="49" spans="1:7">
      <c r="A49" s="495"/>
      <c r="B49" s="502"/>
      <c r="C49" s="495"/>
      <c r="D49" s="495"/>
      <c r="E49" s="495"/>
      <c r="F49" s="495"/>
      <c r="G49" s="495"/>
    </row>
    <row r="50" spans="1:7">
      <c r="A50" s="495"/>
      <c r="B50" s="502"/>
      <c r="C50" s="495"/>
      <c r="D50" s="495"/>
      <c r="E50" s="495"/>
      <c r="F50" s="495"/>
      <c r="G50" s="495"/>
    </row>
    <row r="51" spans="1:7">
      <c r="A51" s="495"/>
      <c r="B51" s="502"/>
      <c r="C51" s="495"/>
      <c r="D51" s="495"/>
      <c r="E51" s="495"/>
      <c r="F51" s="495"/>
      <c r="G51" s="495"/>
    </row>
    <row r="52" spans="1:7">
      <c r="A52" s="495"/>
      <c r="B52" s="502"/>
      <c r="C52" s="495"/>
      <c r="D52" s="495"/>
      <c r="E52" s="495"/>
      <c r="F52" s="495"/>
      <c r="G52" s="495"/>
    </row>
    <row r="53" spans="1:7">
      <c r="A53" s="495"/>
      <c r="B53" s="502"/>
      <c r="C53" s="495"/>
      <c r="D53" s="495"/>
      <c r="E53" s="495"/>
      <c r="F53" s="495"/>
      <c r="G53" s="495"/>
    </row>
    <row r="54" spans="1:7">
      <c r="A54" s="495"/>
      <c r="B54" s="502"/>
      <c r="C54" s="495"/>
      <c r="D54" s="495"/>
      <c r="E54" s="495"/>
      <c r="F54" s="495"/>
      <c r="G54" s="495"/>
    </row>
    <row r="55" spans="1:7">
      <c r="A55" s="495"/>
      <c r="B55" s="502"/>
      <c r="C55" s="495"/>
      <c r="D55" s="495"/>
      <c r="E55" s="495"/>
      <c r="F55" s="495"/>
      <c r="G55" s="495"/>
    </row>
    <row r="56" spans="1:7">
      <c r="A56" s="495"/>
      <c r="B56" s="502"/>
      <c r="C56" s="495"/>
      <c r="D56" s="495"/>
      <c r="E56" s="495"/>
      <c r="F56" s="495"/>
      <c r="G56" s="495"/>
    </row>
    <row r="57" spans="1:7">
      <c r="A57" s="495"/>
      <c r="B57" s="502"/>
      <c r="C57" s="495"/>
      <c r="D57" s="495"/>
      <c r="E57" s="495"/>
      <c r="F57" s="495"/>
      <c r="G57" s="495"/>
    </row>
    <row r="58" spans="1:7">
      <c r="A58" s="495"/>
      <c r="B58" s="502"/>
      <c r="C58" s="495"/>
      <c r="D58" s="495"/>
      <c r="E58" s="495"/>
      <c r="F58" s="495"/>
      <c r="G58" s="495"/>
    </row>
    <row r="59" spans="1:7">
      <c r="A59" s="495"/>
      <c r="B59" s="502"/>
      <c r="C59" s="495"/>
      <c r="D59" s="495"/>
      <c r="E59" s="495"/>
      <c r="F59" s="495"/>
      <c r="G59" s="495"/>
    </row>
    <row r="60" spans="1:7">
      <c r="A60" s="495"/>
      <c r="B60" s="502"/>
      <c r="C60" s="495"/>
      <c r="D60" s="495"/>
      <c r="E60" s="495"/>
      <c r="F60" s="495"/>
      <c r="G60" s="495"/>
    </row>
    <row r="61" spans="1:7">
      <c r="A61" s="495"/>
      <c r="B61" s="502"/>
      <c r="C61" s="495"/>
      <c r="D61" s="495"/>
      <c r="E61" s="495"/>
      <c r="F61" s="495"/>
      <c r="G61" s="495"/>
    </row>
    <row r="62" spans="1:7">
      <c r="A62" s="495"/>
      <c r="B62" s="502"/>
      <c r="C62" s="495"/>
      <c r="D62" s="495"/>
      <c r="E62" s="495"/>
      <c r="F62" s="495"/>
      <c r="G62" s="495"/>
    </row>
    <row r="63" spans="1:7">
      <c r="A63" s="495"/>
      <c r="B63" s="502"/>
      <c r="C63" s="495"/>
      <c r="D63" s="495"/>
      <c r="E63" s="495"/>
      <c r="F63" s="495"/>
      <c r="G63" s="495"/>
    </row>
    <row r="64" spans="1:7">
      <c r="A64" s="495"/>
      <c r="B64" s="502"/>
      <c r="C64" s="495"/>
      <c r="D64" s="495"/>
      <c r="E64" s="495"/>
      <c r="F64" s="495"/>
      <c r="G64" s="495"/>
    </row>
    <row r="65" spans="1:7">
      <c r="A65" s="495"/>
      <c r="B65" s="502"/>
      <c r="C65" s="495"/>
      <c r="D65" s="495"/>
      <c r="E65" s="495"/>
      <c r="F65" s="495"/>
      <c r="G65" s="495"/>
    </row>
    <row r="66" spans="1:7">
      <c r="A66" s="495"/>
      <c r="B66" s="502"/>
      <c r="C66" s="495"/>
      <c r="D66" s="495"/>
      <c r="E66" s="495"/>
      <c r="F66" s="495"/>
      <c r="G66" s="495"/>
    </row>
    <row r="67" spans="1:7">
      <c r="A67" s="495"/>
      <c r="B67" s="502"/>
      <c r="C67" s="495"/>
      <c r="D67" s="495"/>
      <c r="E67" s="495"/>
      <c r="F67" s="495"/>
      <c r="G67" s="495"/>
    </row>
    <row r="68" spans="1:7">
      <c r="A68" s="495"/>
      <c r="B68" s="502"/>
      <c r="C68" s="495"/>
      <c r="D68" s="495"/>
      <c r="E68" s="495"/>
      <c r="F68" s="495"/>
      <c r="G68" s="495"/>
    </row>
    <row r="69" spans="1:7">
      <c r="A69" s="495"/>
      <c r="B69" s="502"/>
      <c r="C69" s="495"/>
      <c r="D69" s="495"/>
      <c r="E69" s="495"/>
      <c r="F69" s="495"/>
      <c r="G69" s="495"/>
    </row>
    <row r="70" spans="1:7">
      <c r="A70" s="495"/>
      <c r="B70" s="502"/>
      <c r="C70" s="495"/>
      <c r="D70" s="495"/>
      <c r="E70" s="495"/>
      <c r="F70" s="495"/>
      <c r="G70" s="495"/>
    </row>
    <row r="71" spans="1:7">
      <c r="A71" s="495"/>
      <c r="B71" s="502"/>
      <c r="C71" s="495"/>
      <c r="D71" s="495"/>
      <c r="E71" s="495"/>
      <c r="F71" s="495"/>
      <c r="G71" s="495"/>
    </row>
    <row r="72" spans="1:7">
      <c r="A72" s="495"/>
      <c r="B72" s="502"/>
      <c r="C72" s="495"/>
      <c r="D72" s="495"/>
      <c r="E72" s="495"/>
      <c r="F72" s="495"/>
      <c r="G72" s="495"/>
    </row>
    <row r="73" spans="1:7">
      <c r="A73" s="495"/>
      <c r="B73" s="502"/>
      <c r="C73" s="495"/>
      <c r="D73" s="495"/>
      <c r="E73" s="495"/>
      <c r="F73" s="495"/>
      <c r="G73" s="495"/>
    </row>
    <row r="74" spans="1:7">
      <c r="A74" s="495"/>
      <c r="B74" s="502"/>
      <c r="C74" s="495"/>
      <c r="D74" s="495"/>
      <c r="E74" s="495"/>
      <c r="F74" s="495"/>
      <c r="G74" s="495"/>
    </row>
    <row r="75" spans="1:7">
      <c r="A75" s="495"/>
      <c r="B75" s="4"/>
    </row>
    <row r="76" spans="1:7">
      <c r="B76" s="4"/>
    </row>
  </sheetData>
  <sheetProtection algorithmName="SHA-512" hashValue="TuMd/wy6BYnoNtq10ldfD1+j8+8fJO1Lp0wHEpd7gyCn7oNJgPoPKqyva8GwEiStV1MDmHAZKzvjEWkJpEiu5Q==" saltValue="dOHwvoagwfMxF0xuIjt/7w==" spinCount="100000" sheet="1" objects="1" scenarios="1"/>
  <pageMargins left="0.70866141732283472" right="0.70866141732283472" top="0.78740157480314965" bottom="0.78740157480314965" header="0.51181102362204722" footer="0.51181102362204722"/>
  <pageSetup paperSize="9" scale="51" firstPageNumber="0" orientation="portrait" blackAndWhite="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3">
    <pageSetUpPr fitToPage="1"/>
  </sheetPr>
  <dimension ref="A1:AL64"/>
  <sheetViews>
    <sheetView zoomScale="70" zoomScaleNormal="70" workbookViewId="0">
      <selection activeCell="C1" sqref="C1"/>
    </sheetView>
  </sheetViews>
  <sheetFormatPr baseColWidth="10" defaultColWidth="10.42578125" defaultRowHeight="12.75"/>
  <cols>
    <col min="1" max="1" width="3.28515625" style="88" customWidth="1"/>
    <col min="2" max="2" width="17.28515625" style="88" customWidth="1"/>
    <col min="3" max="3" width="20.7109375" style="88" customWidth="1"/>
    <col min="4" max="14" width="14.28515625" style="88" customWidth="1"/>
    <col min="15" max="26" width="12" style="88" customWidth="1"/>
    <col min="27" max="29" width="12.42578125" style="88" customWidth="1"/>
    <col min="30" max="30" width="12" style="88" customWidth="1"/>
    <col min="31" max="36" width="11.42578125" style="88" customWidth="1"/>
    <col min="37" max="38" width="12.28515625" style="88" customWidth="1"/>
    <col min="39" max="16384" width="10.42578125" style="88"/>
  </cols>
  <sheetData>
    <row r="1" spans="2:38" ht="15.75">
      <c r="B1" s="2">
        <f>+Privatentnahmen!B1</f>
        <v>0</v>
      </c>
      <c r="C1" s="160" t="str">
        <f>+Privatentnahmen!B2</f>
        <v>Datum: xx.xx.xxxx</v>
      </c>
    </row>
    <row r="3" spans="2:38" ht="26.25">
      <c r="B3" s="89" t="s">
        <v>88</v>
      </c>
      <c r="C3" s="90"/>
      <c r="D3" s="29" t="s">
        <v>182</v>
      </c>
      <c r="E3" s="90"/>
      <c r="F3" s="90"/>
      <c r="G3" s="90"/>
      <c r="H3" s="90"/>
      <c r="I3" s="90"/>
      <c r="J3" s="90"/>
      <c r="K3" s="90"/>
      <c r="L3" s="90"/>
      <c r="M3" s="90"/>
      <c r="N3" s="90"/>
      <c r="O3" s="91"/>
    </row>
    <row r="4" spans="2:38">
      <c r="B4" s="92"/>
      <c r="C4" s="92"/>
      <c r="D4" s="92"/>
      <c r="E4" s="92"/>
      <c r="F4" s="92"/>
      <c r="G4" s="92"/>
      <c r="H4" s="92"/>
      <c r="I4" s="92"/>
      <c r="J4" s="92"/>
      <c r="K4" s="92"/>
      <c r="L4" s="92"/>
      <c r="M4" s="92"/>
      <c r="N4" s="92"/>
      <c r="O4" s="93"/>
    </row>
    <row r="5" spans="2:38" ht="15.75">
      <c r="B5" s="94" t="e">
        <f>+Privatentnahmen!#REF!</f>
        <v>#REF!</v>
      </c>
      <c r="C5" s="95"/>
      <c r="D5" s="95"/>
      <c r="E5" s="96"/>
      <c r="F5" s="92"/>
      <c r="G5" s="92"/>
      <c r="H5" s="92"/>
      <c r="I5" s="92"/>
      <c r="J5" s="92"/>
      <c r="K5" s="92"/>
      <c r="L5" s="92"/>
      <c r="M5" s="92"/>
      <c r="N5" s="92"/>
      <c r="O5" s="93"/>
    </row>
    <row r="6" spans="2:38">
      <c r="B6" s="92"/>
      <c r="C6" s="92"/>
      <c r="D6" s="92"/>
      <c r="E6" s="92"/>
      <c r="F6" s="92"/>
      <c r="G6" s="92"/>
      <c r="H6" s="92"/>
      <c r="I6" s="92"/>
      <c r="J6" s="92"/>
      <c r="K6" s="92"/>
      <c r="L6" s="92"/>
      <c r="M6" s="92"/>
      <c r="N6" s="92"/>
      <c r="O6" s="93"/>
    </row>
    <row r="7" spans="2:38">
      <c r="B7" s="92"/>
      <c r="C7" s="92"/>
      <c r="D7" s="92"/>
      <c r="E7" s="92"/>
      <c r="F7" s="92"/>
      <c r="G7" s="92"/>
      <c r="H7" s="92"/>
      <c r="I7" s="92"/>
      <c r="J7" s="92"/>
      <c r="K7" s="92"/>
      <c r="L7" s="92"/>
      <c r="M7" s="92"/>
      <c r="N7" s="92"/>
      <c r="O7" s="93"/>
    </row>
    <row r="8" spans="2:38" ht="15.75">
      <c r="B8" s="80">
        <f>Finanzplanung!G21</f>
        <v>0</v>
      </c>
      <c r="C8" s="97" t="s">
        <v>89</v>
      </c>
      <c r="D8" s="98"/>
      <c r="E8" s="98"/>
      <c r="F8" s="98"/>
      <c r="H8" s="83">
        <f>Finanzplanung!I21</f>
        <v>0</v>
      </c>
      <c r="I8" s="97" t="s">
        <v>90</v>
      </c>
      <c r="J8" s="98"/>
      <c r="K8" s="99"/>
      <c r="L8" s="99"/>
      <c r="M8" s="100"/>
      <c r="O8" s="100"/>
      <c r="R8" s="782"/>
      <c r="S8" s="782"/>
      <c r="T8" s="782"/>
      <c r="U8" s="782"/>
    </row>
    <row r="9" spans="2:38" ht="15.75" thickBot="1">
      <c r="B9" s="81">
        <f>Finanzplanung!H21</f>
        <v>0</v>
      </c>
      <c r="C9" s="101" t="s">
        <v>204</v>
      </c>
      <c r="D9" s="98"/>
      <c r="E9" s="98"/>
      <c r="F9" s="98"/>
      <c r="H9" s="81">
        <f>Finanzplanung!J21</f>
        <v>0</v>
      </c>
      <c r="I9" s="97" t="s">
        <v>91</v>
      </c>
      <c r="J9" s="102"/>
      <c r="L9" s="99"/>
      <c r="M9" s="100"/>
      <c r="O9" s="100"/>
      <c r="S9" s="103"/>
      <c r="T9" s="103"/>
      <c r="U9" s="103"/>
    </row>
    <row r="10" spans="2:38" ht="16.5" thickBot="1">
      <c r="B10" s="82" t="e">
        <f>12-#REF!+1</f>
        <v>#REF!</v>
      </c>
      <c r="C10" s="97" t="s">
        <v>207</v>
      </c>
      <c r="D10" s="98"/>
      <c r="E10" s="98"/>
      <c r="F10" s="98"/>
      <c r="H10" s="81">
        <f>Finanzplanung!K21</f>
        <v>0</v>
      </c>
      <c r="I10" s="97" t="s">
        <v>91</v>
      </c>
      <c r="J10" s="102" t="s">
        <v>206</v>
      </c>
      <c r="L10" s="99"/>
      <c r="M10" s="100"/>
      <c r="O10" s="100"/>
      <c r="S10" s="103"/>
      <c r="T10" s="103"/>
      <c r="U10" s="103"/>
    </row>
    <row r="11" spans="2:38" ht="16.5" thickBot="1">
      <c r="B11" s="84"/>
      <c r="C11" s="97"/>
      <c r="D11" s="98"/>
      <c r="E11" s="98"/>
      <c r="F11" s="98"/>
      <c r="H11" s="85"/>
      <c r="I11" s="97"/>
      <c r="J11" s="102"/>
      <c r="L11" s="99"/>
      <c r="M11" s="100"/>
      <c r="O11" s="100"/>
      <c r="S11" s="103"/>
      <c r="T11" s="103"/>
      <c r="U11" s="103"/>
    </row>
    <row r="12" spans="2:38" ht="16.5" thickBot="1">
      <c r="B12" s="104" t="s">
        <v>1437</v>
      </c>
      <c r="C12" s="105" t="str">
        <f>Finanzplanung!F21</f>
        <v>Kreditsumme wird (ggf. verzinst) und getilgt)</v>
      </c>
      <c r="D12" s="98"/>
      <c r="E12" s="98"/>
      <c r="F12" s="98"/>
      <c r="H12" s="85"/>
      <c r="I12" s="97"/>
      <c r="J12" s="102"/>
      <c r="L12" s="99"/>
      <c r="M12" s="100"/>
      <c r="O12" s="100"/>
      <c r="S12" s="103"/>
      <c r="T12" s="103"/>
      <c r="U12" s="103"/>
    </row>
    <row r="13" spans="2:38" ht="15.75" thickBot="1">
      <c r="B13" s="106" t="s">
        <v>1438</v>
      </c>
      <c r="C13" s="107" t="e">
        <f>+#REF!</f>
        <v>#REF!</v>
      </c>
      <c r="D13" s="92"/>
      <c r="E13" s="92"/>
      <c r="F13" s="92"/>
      <c r="G13" s="92"/>
      <c r="H13" s="92"/>
      <c r="I13" s="92"/>
      <c r="J13" s="92"/>
      <c r="K13" s="92"/>
      <c r="L13" s="92"/>
      <c r="M13" s="92"/>
      <c r="O13" s="144" t="s">
        <v>1438</v>
      </c>
      <c r="P13" s="107" t="e">
        <f>+C13+1</f>
        <v>#REF!</v>
      </c>
      <c r="Q13" s="92"/>
      <c r="R13" s="92"/>
      <c r="S13" s="92"/>
      <c r="T13" s="92"/>
      <c r="U13" s="92"/>
      <c r="V13" s="92"/>
      <c r="W13" s="92"/>
      <c r="X13" s="92"/>
      <c r="Y13" s="92"/>
      <c r="Z13" s="92"/>
      <c r="AA13" s="144" t="s">
        <v>1438</v>
      </c>
      <c r="AB13" s="107" t="e">
        <f>+P13+1</f>
        <v>#REF!</v>
      </c>
      <c r="AC13" s="92"/>
      <c r="AD13" s="92"/>
      <c r="AE13" s="92"/>
      <c r="AF13" s="92"/>
      <c r="AG13" s="92"/>
      <c r="AH13" s="92"/>
      <c r="AI13" s="92"/>
      <c r="AJ13" s="92"/>
      <c r="AK13" s="92"/>
      <c r="AL13" s="92"/>
    </row>
    <row r="14" spans="2:38">
      <c r="B14" s="92" t="s">
        <v>86</v>
      </c>
      <c r="C14" s="92">
        <v>1</v>
      </c>
      <c r="D14" s="92">
        <f t="shared" ref="D14:N14" si="0">C14+1</f>
        <v>2</v>
      </c>
      <c r="E14" s="92">
        <f t="shared" si="0"/>
        <v>3</v>
      </c>
      <c r="F14" s="92">
        <f t="shared" si="0"/>
        <v>4</v>
      </c>
      <c r="G14" s="92">
        <f t="shared" si="0"/>
        <v>5</v>
      </c>
      <c r="H14" s="92">
        <f t="shared" si="0"/>
        <v>6</v>
      </c>
      <c r="I14" s="92">
        <f t="shared" si="0"/>
        <v>7</v>
      </c>
      <c r="J14" s="92">
        <f t="shared" si="0"/>
        <v>8</v>
      </c>
      <c r="K14" s="92">
        <f t="shared" si="0"/>
        <v>9</v>
      </c>
      <c r="L14" s="92">
        <f t="shared" si="0"/>
        <v>10</v>
      </c>
      <c r="M14" s="92">
        <f t="shared" si="0"/>
        <v>11</v>
      </c>
      <c r="N14" s="92">
        <f t="shared" si="0"/>
        <v>12</v>
      </c>
      <c r="O14" s="145">
        <f>N14+1</f>
        <v>13</v>
      </c>
      <c r="P14" s="92">
        <f t="shared" ref="P14:Z14" si="1">O14+1</f>
        <v>14</v>
      </c>
      <c r="Q14" s="92">
        <f t="shared" si="1"/>
        <v>15</v>
      </c>
      <c r="R14" s="92">
        <f t="shared" si="1"/>
        <v>16</v>
      </c>
      <c r="S14" s="92">
        <f t="shared" si="1"/>
        <v>17</v>
      </c>
      <c r="T14" s="92">
        <f t="shared" si="1"/>
        <v>18</v>
      </c>
      <c r="U14" s="92">
        <f t="shared" si="1"/>
        <v>19</v>
      </c>
      <c r="V14" s="92">
        <f t="shared" si="1"/>
        <v>20</v>
      </c>
      <c r="W14" s="92">
        <f t="shared" si="1"/>
        <v>21</v>
      </c>
      <c r="X14" s="92">
        <f t="shared" si="1"/>
        <v>22</v>
      </c>
      <c r="Y14" s="92">
        <f t="shared" si="1"/>
        <v>23</v>
      </c>
      <c r="Z14" s="92">
        <f t="shared" si="1"/>
        <v>24</v>
      </c>
      <c r="AA14" s="145">
        <f>Z14+1</f>
        <v>25</v>
      </c>
      <c r="AB14" s="92">
        <f t="shared" ref="AB14:AL14" si="2">AA14+1</f>
        <v>26</v>
      </c>
      <c r="AC14" s="92">
        <f t="shared" si="2"/>
        <v>27</v>
      </c>
      <c r="AD14" s="92">
        <f t="shared" si="2"/>
        <v>28</v>
      </c>
      <c r="AE14" s="92">
        <f t="shared" si="2"/>
        <v>29</v>
      </c>
      <c r="AF14" s="92">
        <f t="shared" si="2"/>
        <v>30</v>
      </c>
      <c r="AG14" s="92">
        <f t="shared" si="2"/>
        <v>31</v>
      </c>
      <c r="AH14" s="92">
        <f t="shared" si="2"/>
        <v>32</v>
      </c>
      <c r="AI14" s="92">
        <f t="shared" si="2"/>
        <v>33</v>
      </c>
      <c r="AJ14" s="92">
        <f t="shared" si="2"/>
        <v>34</v>
      </c>
      <c r="AK14" s="92">
        <f t="shared" si="2"/>
        <v>35</v>
      </c>
      <c r="AL14" s="92">
        <f t="shared" si="2"/>
        <v>36</v>
      </c>
    </row>
    <row r="15" spans="2:38">
      <c r="B15" s="108" t="s">
        <v>92</v>
      </c>
      <c r="C15" s="109">
        <f>+B8</f>
        <v>0</v>
      </c>
      <c r="D15" s="109" t="e">
        <f>IF(C15-C17&lt;0,0,C15-C17)</f>
        <v>#REF!</v>
      </c>
      <c r="E15" s="109" t="e">
        <f t="shared" ref="E15:N15" si="3">IF(D15-D17&lt;0,0,D15-D17)</f>
        <v>#REF!</v>
      </c>
      <c r="F15" s="109" t="e">
        <f t="shared" si="3"/>
        <v>#REF!</v>
      </c>
      <c r="G15" s="109" t="e">
        <f t="shared" si="3"/>
        <v>#REF!</v>
      </c>
      <c r="H15" s="109" t="e">
        <f t="shared" si="3"/>
        <v>#REF!</v>
      </c>
      <c r="I15" s="109" t="e">
        <f t="shared" si="3"/>
        <v>#REF!</v>
      </c>
      <c r="J15" s="109" t="e">
        <f t="shared" si="3"/>
        <v>#REF!</v>
      </c>
      <c r="K15" s="109" t="e">
        <f t="shared" si="3"/>
        <v>#REF!</v>
      </c>
      <c r="L15" s="109" t="e">
        <f t="shared" si="3"/>
        <v>#REF!</v>
      </c>
      <c r="M15" s="109" t="e">
        <f t="shared" si="3"/>
        <v>#REF!</v>
      </c>
      <c r="N15" s="109" t="e">
        <f t="shared" si="3"/>
        <v>#REF!</v>
      </c>
      <c r="O15" s="146" t="e">
        <f>IF(N15-N17&lt;0,0,N15-N17)</f>
        <v>#REF!</v>
      </c>
      <c r="P15" s="109" t="e">
        <f>IF(O15-O17&lt;0,0,O15-O17)</f>
        <v>#REF!</v>
      </c>
      <c r="Q15" s="109" t="e">
        <f>IF(P15-P17&lt;0,0,P15-P17)</f>
        <v>#REF!</v>
      </c>
      <c r="R15" s="109" t="e">
        <f t="shared" ref="R15:Z15" si="4">IF(Q15-Q17&lt;0,0,Q15-Q17)</f>
        <v>#REF!</v>
      </c>
      <c r="S15" s="109" t="e">
        <f t="shared" si="4"/>
        <v>#REF!</v>
      </c>
      <c r="T15" s="109" t="e">
        <f t="shared" si="4"/>
        <v>#REF!</v>
      </c>
      <c r="U15" s="109" t="e">
        <f t="shared" si="4"/>
        <v>#REF!</v>
      </c>
      <c r="V15" s="109" t="e">
        <f t="shared" si="4"/>
        <v>#REF!</v>
      </c>
      <c r="W15" s="109" t="e">
        <f t="shared" si="4"/>
        <v>#REF!</v>
      </c>
      <c r="X15" s="109" t="e">
        <f t="shared" si="4"/>
        <v>#REF!</v>
      </c>
      <c r="Y15" s="109" t="e">
        <f t="shared" si="4"/>
        <v>#REF!</v>
      </c>
      <c r="Z15" s="109" t="e">
        <f t="shared" si="4"/>
        <v>#REF!</v>
      </c>
      <c r="AA15" s="146" t="e">
        <f>IF(Z15-Z17&lt;0,0,Z15-Z17)</f>
        <v>#REF!</v>
      </c>
      <c r="AB15" s="109" t="e">
        <f t="shared" ref="AB15" si="5">IF(AA15-AA17&lt;0,0,AA15-AA17)</f>
        <v>#REF!</v>
      </c>
      <c r="AC15" s="109" t="e">
        <f>IF(AB15-AB17&lt;0,0,AB15-AB17)</f>
        <v>#REF!</v>
      </c>
      <c r="AD15" s="109" t="e">
        <f t="shared" ref="AD15:AL15" si="6">IF(AC15-AC17&lt;0,0,AC15-AC17)</f>
        <v>#REF!</v>
      </c>
      <c r="AE15" s="109" t="e">
        <f t="shared" si="6"/>
        <v>#REF!</v>
      </c>
      <c r="AF15" s="109" t="e">
        <f t="shared" si="6"/>
        <v>#REF!</v>
      </c>
      <c r="AG15" s="109" t="e">
        <f t="shared" si="6"/>
        <v>#REF!</v>
      </c>
      <c r="AH15" s="109" t="e">
        <f t="shared" si="6"/>
        <v>#REF!</v>
      </c>
      <c r="AI15" s="109" t="e">
        <f t="shared" si="6"/>
        <v>#REF!</v>
      </c>
      <c r="AJ15" s="109" t="e">
        <f t="shared" si="6"/>
        <v>#REF!</v>
      </c>
      <c r="AK15" s="109" t="e">
        <f t="shared" si="6"/>
        <v>#REF!</v>
      </c>
      <c r="AL15" s="109" t="e">
        <f t="shared" si="6"/>
        <v>#REF!</v>
      </c>
    </row>
    <row r="16" spans="2:38">
      <c r="B16" s="108" t="s">
        <v>93</v>
      </c>
      <c r="C16" s="109" t="e">
        <f>IF(C14&lt;$B10+$H10,0,C15*$H8/12)</f>
        <v>#REF!</v>
      </c>
      <c r="D16" s="109" t="e">
        <f>IF(D14&lt;$B10+$H10,0,IF(D15=0,0,D15*$H8/12))</f>
        <v>#REF!</v>
      </c>
      <c r="E16" s="109" t="e">
        <f t="shared" ref="E16:N16" si="7">IF(E14&lt;$B10+$H10,0,IF(E15=0,0,E15*$H8/12))</f>
        <v>#REF!</v>
      </c>
      <c r="F16" s="109" t="e">
        <f t="shared" si="7"/>
        <v>#REF!</v>
      </c>
      <c r="G16" s="109" t="e">
        <f t="shared" si="7"/>
        <v>#REF!</v>
      </c>
      <c r="H16" s="109" t="e">
        <f t="shared" si="7"/>
        <v>#REF!</v>
      </c>
      <c r="I16" s="109" t="e">
        <f t="shared" si="7"/>
        <v>#REF!</v>
      </c>
      <c r="J16" s="109" t="e">
        <f t="shared" si="7"/>
        <v>#REF!</v>
      </c>
      <c r="K16" s="109" t="e">
        <f t="shared" si="7"/>
        <v>#REF!</v>
      </c>
      <c r="L16" s="109" t="e">
        <f t="shared" si="7"/>
        <v>#REF!</v>
      </c>
      <c r="M16" s="109" t="e">
        <f t="shared" si="7"/>
        <v>#REF!</v>
      </c>
      <c r="N16" s="109" t="e">
        <f t="shared" si="7"/>
        <v>#REF!</v>
      </c>
      <c r="O16" s="146" t="e">
        <f t="shared" ref="O16:AL16" si="8">IF(O14&lt;$B10+$H10,0,IF(O18=0,0,O15*$H$8/12))</f>
        <v>#REF!</v>
      </c>
      <c r="P16" s="109" t="e">
        <f t="shared" si="8"/>
        <v>#REF!</v>
      </c>
      <c r="Q16" s="109" t="e">
        <f t="shared" si="8"/>
        <v>#REF!</v>
      </c>
      <c r="R16" s="109" t="e">
        <f t="shared" si="8"/>
        <v>#REF!</v>
      </c>
      <c r="S16" s="109" t="e">
        <f t="shared" si="8"/>
        <v>#REF!</v>
      </c>
      <c r="T16" s="109" t="e">
        <f t="shared" si="8"/>
        <v>#REF!</v>
      </c>
      <c r="U16" s="109" t="e">
        <f t="shared" si="8"/>
        <v>#REF!</v>
      </c>
      <c r="V16" s="109" t="e">
        <f t="shared" si="8"/>
        <v>#REF!</v>
      </c>
      <c r="W16" s="109" t="e">
        <f t="shared" si="8"/>
        <v>#REF!</v>
      </c>
      <c r="X16" s="109" t="e">
        <f t="shared" si="8"/>
        <v>#REF!</v>
      </c>
      <c r="Y16" s="109" t="e">
        <f t="shared" si="8"/>
        <v>#REF!</v>
      </c>
      <c r="Z16" s="109" t="e">
        <f t="shared" si="8"/>
        <v>#REF!</v>
      </c>
      <c r="AA16" s="146" t="e">
        <f t="shared" si="8"/>
        <v>#REF!</v>
      </c>
      <c r="AB16" s="109" t="e">
        <f t="shared" si="8"/>
        <v>#REF!</v>
      </c>
      <c r="AC16" s="109" t="e">
        <f t="shared" si="8"/>
        <v>#REF!</v>
      </c>
      <c r="AD16" s="109" t="e">
        <f t="shared" si="8"/>
        <v>#REF!</v>
      </c>
      <c r="AE16" s="109" t="e">
        <f t="shared" si="8"/>
        <v>#REF!</v>
      </c>
      <c r="AF16" s="109" t="e">
        <f t="shared" si="8"/>
        <v>#REF!</v>
      </c>
      <c r="AG16" s="109" t="e">
        <f t="shared" si="8"/>
        <v>#REF!</v>
      </c>
      <c r="AH16" s="109" t="e">
        <f t="shared" si="8"/>
        <v>#REF!</v>
      </c>
      <c r="AI16" s="109" t="e">
        <f t="shared" si="8"/>
        <v>#REF!</v>
      </c>
      <c r="AJ16" s="109" t="e">
        <f t="shared" si="8"/>
        <v>#REF!</v>
      </c>
      <c r="AK16" s="109" t="e">
        <f t="shared" si="8"/>
        <v>#REF!</v>
      </c>
      <c r="AL16" s="109" t="e">
        <f t="shared" si="8"/>
        <v>#REF!</v>
      </c>
    </row>
    <row r="17" spans="1:38">
      <c r="B17" s="108" t="s">
        <v>94</v>
      </c>
      <c r="C17" s="109" t="e">
        <f>IF(C14&lt;$H9+$B10+$H10,0,C18-C16)</f>
        <v>#REF!</v>
      </c>
      <c r="D17" s="109" t="e">
        <f t="shared" ref="D17:N17" si="9">IF(D15&lt;C17,D15,IF(D14&lt;$H9+$B10+$H10,0,D18-D16))</f>
        <v>#REF!</v>
      </c>
      <c r="E17" s="109" t="e">
        <f t="shared" si="9"/>
        <v>#REF!</v>
      </c>
      <c r="F17" s="109" t="e">
        <f t="shared" si="9"/>
        <v>#REF!</v>
      </c>
      <c r="G17" s="109" t="e">
        <f t="shared" si="9"/>
        <v>#REF!</v>
      </c>
      <c r="H17" s="109" t="e">
        <f t="shared" si="9"/>
        <v>#REF!</v>
      </c>
      <c r="I17" s="109" t="e">
        <f t="shared" si="9"/>
        <v>#REF!</v>
      </c>
      <c r="J17" s="109" t="e">
        <f t="shared" si="9"/>
        <v>#REF!</v>
      </c>
      <c r="K17" s="109" t="e">
        <f t="shared" si="9"/>
        <v>#REF!</v>
      </c>
      <c r="L17" s="109" t="e">
        <f t="shared" si="9"/>
        <v>#REF!</v>
      </c>
      <c r="M17" s="109" t="e">
        <f t="shared" si="9"/>
        <v>#REF!</v>
      </c>
      <c r="N17" s="109" t="e">
        <f t="shared" si="9"/>
        <v>#REF!</v>
      </c>
      <c r="O17" s="146" t="e">
        <f t="shared" ref="O17:AL17" si="10">IF(O15&lt;N17,O15,IF(O14&lt;$H9+$B10+$H10,0,O18-O16))</f>
        <v>#REF!</v>
      </c>
      <c r="P17" s="109" t="e">
        <f t="shared" si="10"/>
        <v>#REF!</v>
      </c>
      <c r="Q17" s="109" t="e">
        <f t="shared" si="10"/>
        <v>#REF!</v>
      </c>
      <c r="R17" s="109" t="e">
        <f t="shared" si="10"/>
        <v>#REF!</v>
      </c>
      <c r="S17" s="109" t="e">
        <f t="shared" si="10"/>
        <v>#REF!</v>
      </c>
      <c r="T17" s="109" t="e">
        <f t="shared" si="10"/>
        <v>#REF!</v>
      </c>
      <c r="U17" s="109" t="e">
        <f t="shared" si="10"/>
        <v>#REF!</v>
      </c>
      <c r="V17" s="109" t="e">
        <f t="shared" si="10"/>
        <v>#REF!</v>
      </c>
      <c r="W17" s="109" t="e">
        <f t="shared" si="10"/>
        <v>#REF!</v>
      </c>
      <c r="X17" s="109" t="e">
        <f t="shared" si="10"/>
        <v>#REF!</v>
      </c>
      <c r="Y17" s="109" t="e">
        <f t="shared" si="10"/>
        <v>#REF!</v>
      </c>
      <c r="Z17" s="109" t="e">
        <f t="shared" si="10"/>
        <v>#REF!</v>
      </c>
      <c r="AA17" s="146" t="e">
        <f t="shared" si="10"/>
        <v>#REF!</v>
      </c>
      <c r="AB17" s="109" t="e">
        <f t="shared" si="10"/>
        <v>#REF!</v>
      </c>
      <c r="AC17" s="109" t="e">
        <f t="shared" si="10"/>
        <v>#REF!</v>
      </c>
      <c r="AD17" s="109" t="e">
        <f t="shared" si="10"/>
        <v>#REF!</v>
      </c>
      <c r="AE17" s="109" t="e">
        <f t="shared" si="10"/>
        <v>#REF!</v>
      </c>
      <c r="AF17" s="109" t="e">
        <f t="shared" si="10"/>
        <v>#REF!</v>
      </c>
      <c r="AG17" s="109" t="e">
        <f t="shared" si="10"/>
        <v>#REF!</v>
      </c>
      <c r="AH17" s="109" t="e">
        <f t="shared" si="10"/>
        <v>#REF!</v>
      </c>
      <c r="AI17" s="109" t="e">
        <f t="shared" si="10"/>
        <v>#REF!</v>
      </c>
      <c r="AJ17" s="109" t="e">
        <f t="shared" si="10"/>
        <v>#REF!</v>
      </c>
      <c r="AK17" s="109" t="e">
        <f t="shared" si="10"/>
        <v>#REF!</v>
      </c>
      <c r="AL17" s="109" t="e">
        <f t="shared" si="10"/>
        <v>#REF!</v>
      </c>
    </row>
    <row r="18" spans="1:38">
      <c r="B18" s="108" t="s">
        <v>95</v>
      </c>
      <c r="C18" s="109">
        <f>IF(B$9=0,0,IF(H$8=0,B$8/(B$9-H$9),B$8*H$8*POWER(1+H$8,(B$9-H$9)/12)/(POWER(1+H$8,(B$9-H$9)/12)-1)/12))</f>
        <v>0</v>
      </c>
      <c r="D18" s="109" t="e">
        <f t="shared" ref="D18:N18" si="11">IF(D15&gt;0,$C18,0)</f>
        <v>#REF!</v>
      </c>
      <c r="E18" s="109" t="e">
        <f t="shared" si="11"/>
        <v>#REF!</v>
      </c>
      <c r="F18" s="109" t="e">
        <f t="shared" si="11"/>
        <v>#REF!</v>
      </c>
      <c r="G18" s="109" t="e">
        <f t="shared" si="11"/>
        <v>#REF!</v>
      </c>
      <c r="H18" s="109" t="e">
        <f t="shared" si="11"/>
        <v>#REF!</v>
      </c>
      <c r="I18" s="109" t="e">
        <f t="shared" si="11"/>
        <v>#REF!</v>
      </c>
      <c r="J18" s="109" t="e">
        <f t="shared" si="11"/>
        <v>#REF!</v>
      </c>
      <c r="K18" s="109" t="e">
        <f t="shared" si="11"/>
        <v>#REF!</v>
      </c>
      <c r="L18" s="109" t="e">
        <f t="shared" si="11"/>
        <v>#REF!</v>
      </c>
      <c r="M18" s="109" t="e">
        <f t="shared" si="11"/>
        <v>#REF!</v>
      </c>
      <c r="N18" s="109" t="e">
        <f t="shared" si="11"/>
        <v>#REF!</v>
      </c>
      <c r="O18" s="146" t="e">
        <f t="shared" ref="O18:AL18" si="12">IF(O15&gt;0,$C18,0)</f>
        <v>#REF!</v>
      </c>
      <c r="P18" s="109" t="e">
        <f t="shared" si="12"/>
        <v>#REF!</v>
      </c>
      <c r="Q18" s="109" t="e">
        <f t="shared" si="12"/>
        <v>#REF!</v>
      </c>
      <c r="R18" s="109" t="e">
        <f t="shared" si="12"/>
        <v>#REF!</v>
      </c>
      <c r="S18" s="109" t="e">
        <f t="shared" si="12"/>
        <v>#REF!</v>
      </c>
      <c r="T18" s="109" t="e">
        <f t="shared" si="12"/>
        <v>#REF!</v>
      </c>
      <c r="U18" s="109" t="e">
        <f t="shared" si="12"/>
        <v>#REF!</v>
      </c>
      <c r="V18" s="109" t="e">
        <f t="shared" si="12"/>
        <v>#REF!</v>
      </c>
      <c r="W18" s="109" t="e">
        <f t="shared" si="12"/>
        <v>#REF!</v>
      </c>
      <c r="X18" s="109" t="e">
        <f t="shared" si="12"/>
        <v>#REF!</v>
      </c>
      <c r="Y18" s="109" t="e">
        <f t="shared" si="12"/>
        <v>#REF!</v>
      </c>
      <c r="Z18" s="109" t="e">
        <f t="shared" si="12"/>
        <v>#REF!</v>
      </c>
      <c r="AA18" s="146" t="e">
        <f t="shared" si="12"/>
        <v>#REF!</v>
      </c>
      <c r="AB18" s="109" t="e">
        <f t="shared" si="12"/>
        <v>#REF!</v>
      </c>
      <c r="AC18" s="109" t="e">
        <f t="shared" si="12"/>
        <v>#REF!</v>
      </c>
      <c r="AD18" s="109" t="e">
        <f t="shared" si="12"/>
        <v>#REF!</v>
      </c>
      <c r="AE18" s="109" t="e">
        <f t="shared" si="12"/>
        <v>#REF!</v>
      </c>
      <c r="AF18" s="109" t="e">
        <f t="shared" si="12"/>
        <v>#REF!</v>
      </c>
      <c r="AG18" s="109" t="e">
        <f t="shared" si="12"/>
        <v>#REF!</v>
      </c>
      <c r="AH18" s="109" t="e">
        <f t="shared" si="12"/>
        <v>#REF!</v>
      </c>
      <c r="AI18" s="109" t="e">
        <f t="shared" si="12"/>
        <v>#REF!</v>
      </c>
      <c r="AJ18" s="109" t="e">
        <f t="shared" si="12"/>
        <v>#REF!</v>
      </c>
      <c r="AK18" s="109" t="e">
        <f t="shared" si="12"/>
        <v>#REF!</v>
      </c>
      <c r="AL18" s="109" t="e">
        <f t="shared" si="12"/>
        <v>#REF!</v>
      </c>
    </row>
    <row r="19" spans="1:38" ht="13.5" thickBot="1">
      <c r="C19" s="92"/>
      <c r="D19" s="92"/>
      <c r="E19" s="92"/>
      <c r="F19" s="92"/>
      <c r="G19" s="92"/>
      <c r="H19" s="92"/>
      <c r="I19" s="92"/>
      <c r="J19" s="92"/>
      <c r="K19" s="92"/>
      <c r="L19" s="92"/>
      <c r="M19" s="92"/>
      <c r="N19" s="92"/>
      <c r="O19" s="147"/>
      <c r="AA19" s="154"/>
    </row>
    <row r="20" spans="1:38" ht="16.5" thickBot="1">
      <c r="A20" s="110"/>
      <c r="B20" s="80">
        <f>Finanzplanung!G22</f>
        <v>0</v>
      </c>
      <c r="C20" s="97" t="s">
        <v>89</v>
      </c>
      <c r="D20" s="98"/>
      <c r="E20" s="98"/>
      <c r="F20" s="98"/>
      <c r="H20" s="83">
        <f>Finanzplanung!I22</f>
        <v>0</v>
      </c>
      <c r="I20" s="97" t="s">
        <v>90</v>
      </c>
      <c r="J20" s="98"/>
      <c r="K20" s="99"/>
      <c r="L20" s="99"/>
      <c r="M20" s="100"/>
      <c r="O20" s="148"/>
      <c r="R20" s="782"/>
      <c r="S20" s="782"/>
      <c r="T20" s="782"/>
      <c r="U20" s="782"/>
      <c r="AA20" s="154"/>
    </row>
    <row r="21" spans="1:38" ht="16.5" thickBot="1">
      <c r="B21" s="87">
        <f>Finanzplanung!H22</f>
        <v>0</v>
      </c>
      <c r="C21" s="101" t="s">
        <v>204</v>
      </c>
      <c r="D21" s="98"/>
      <c r="E21" s="98"/>
      <c r="F21" s="98"/>
      <c r="H21" s="86">
        <f>Finanzplanung!J22</f>
        <v>0</v>
      </c>
      <c r="I21" s="97" t="s">
        <v>91</v>
      </c>
      <c r="J21" s="102"/>
      <c r="L21" s="99"/>
      <c r="M21" s="100"/>
      <c r="O21" s="148"/>
      <c r="S21" s="103"/>
      <c r="T21" s="103"/>
      <c r="U21" s="103"/>
      <c r="AA21" s="154"/>
    </row>
    <row r="22" spans="1:38" ht="16.5" thickBot="1">
      <c r="B22" s="82" t="e">
        <f>B10</f>
        <v>#REF!</v>
      </c>
      <c r="C22" s="97" t="s">
        <v>207</v>
      </c>
      <c r="D22" s="98"/>
      <c r="E22" s="98"/>
      <c r="F22" s="98"/>
      <c r="H22" s="86">
        <f>Finanzplanung!K22</f>
        <v>0</v>
      </c>
      <c r="I22" s="97" t="s">
        <v>91</v>
      </c>
      <c r="J22" s="102" t="s">
        <v>206</v>
      </c>
      <c r="L22" s="99"/>
      <c r="M22" s="100"/>
      <c r="O22" s="148"/>
      <c r="S22" s="103"/>
      <c r="T22" s="103"/>
      <c r="U22" s="103"/>
      <c r="AA22" s="154"/>
    </row>
    <row r="23" spans="1:38" ht="16.5" thickBot="1">
      <c r="B23" s="84"/>
      <c r="C23" s="97"/>
      <c r="D23" s="98"/>
      <c r="E23" s="98"/>
      <c r="F23" s="98"/>
      <c r="H23" s="85"/>
      <c r="I23" s="97"/>
      <c r="J23" s="102"/>
      <c r="L23" s="99"/>
      <c r="M23" s="100"/>
      <c r="O23" s="148"/>
      <c r="S23" s="103"/>
      <c r="T23" s="103"/>
      <c r="U23" s="103"/>
      <c r="AA23" s="154"/>
    </row>
    <row r="24" spans="1:38" ht="16.5" thickBot="1">
      <c r="B24" s="104" t="s">
        <v>1437</v>
      </c>
      <c r="C24" s="105" t="str">
        <f>Finanzplanung!F22</f>
        <v>Kreditsumme (wird ggf. verzinst und getilgt)</v>
      </c>
      <c r="D24" s="98"/>
      <c r="E24" s="98"/>
      <c r="F24" s="98"/>
      <c r="H24" s="85"/>
      <c r="I24" s="97"/>
      <c r="J24" s="102"/>
      <c r="L24" s="99"/>
      <c r="M24" s="100"/>
      <c r="O24" s="148"/>
      <c r="S24" s="103"/>
      <c r="T24" s="103"/>
      <c r="U24" s="103"/>
      <c r="AA24" s="154"/>
    </row>
    <row r="25" spans="1:38" ht="15.75" thickBot="1">
      <c r="B25" s="106" t="s">
        <v>1438</v>
      </c>
      <c r="C25" s="107" t="e">
        <f>+C13</f>
        <v>#REF!</v>
      </c>
      <c r="D25" s="92"/>
      <c r="E25" s="92"/>
      <c r="F25" s="92"/>
      <c r="G25" s="92"/>
      <c r="H25" s="92"/>
      <c r="I25" s="92"/>
      <c r="J25" s="92"/>
      <c r="K25" s="92"/>
      <c r="L25" s="92"/>
      <c r="M25" s="92"/>
      <c r="O25" s="144" t="s">
        <v>1438</v>
      </c>
      <c r="P25" s="107" t="e">
        <f>+C25+1</f>
        <v>#REF!</v>
      </c>
      <c r="Q25" s="92"/>
      <c r="R25" s="92"/>
      <c r="S25" s="92"/>
      <c r="T25" s="92"/>
      <c r="U25" s="92"/>
      <c r="V25" s="92"/>
      <c r="W25" s="92"/>
      <c r="X25" s="92"/>
      <c r="Y25" s="92"/>
      <c r="Z25" s="92"/>
      <c r="AA25" s="144" t="s">
        <v>1438</v>
      </c>
      <c r="AB25" s="107" t="e">
        <f>+P25+1</f>
        <v>#REF!</v>
      </c>
      <c r="AC25" s="92"/>
      <c r="AD25" s="92"/>
      <c r="AE25" s="92"/>
      <c r="AF25" s="92"/>
      <c r="AG25" s="92"/>
      <c r="AH25" s="92"/>
      <c r="AI25" s="92"/>
      <c r="AJ25" s="92"/>
      <c r="AK25" s="92"/>
      <c r="AL25" s="92"/>
    </row>
    <row r="26" spans="1:38">
      <c r="B26" s="92" t="s">
        <v>86</v>
      </c>
      <c r="C26" s="92">
        <v>1</v>
      </c>
      <c r="D26" s="92">
        <f t="shared" ref="D26" si="13">C26+1</f>
        <v>2</v>
      </c>
      <c r="E26" s="92">
        <f t="shared" ref="E26" si="14">D26+1</f>
        <v>3</v>
      </c>
      <c r="F26" s="92">
        <f t="shared" ref="F26" si="15">E26+1</f>
        <v>4</v>
      </c>
      <c r="G26" s="92">
        <f t="shared" ref="G26" si="16">F26+1</f>
        <v>5</v>
      </c>
      <c r="H26" s="92">
        <f t="shared" ref="H26" si="17">G26+1</f>
        <v>6</v>
      </c>
      <c r="I26" s="92">
        <f t="shared" ref="I26" si="18">H26+1</f>
        <v>7</v>
      </c>
      <c r="J26" s="92">
        <f t="shared" ref="J26" si="19">I26+1</f>
        <v>8</v>
      </c>
      <c r="K26" s="92">
        <f t="shared" ref="K26" si="20">J26+1</f>
        <v>9</v>
      </c>
      <c r="L26" s="92">
        <f t="shared" ref="L26" si="21">K26+1</f>
        <v>10</v>
      </c>
      <c r="M26" s="92">
        <f t="shared" ref="M26" si="22">L26+1</f>
        <v>11</v>
      </c>
      <c r="N26" s="92">
        <f t="shared" ref="N26" si="23">M26+1</f>
        <v>12</v>
      </c>
      <c r="O26" s="145">
        <f>N26+1</f>
        <v>13</v>
      </c>
      <c r="P26" s="92">
        <f t="shared" ref="P26" si="24">O26+1</f>
        <v>14</v>
      </c>
      <c r="Q26" s="92">
        <f t="shared" ref="Q26" si="25">P26+1</f>
        <v>15</v>
      </c>
      <c r="R26" s="92">
        <f t="shared" ref="R26" si="26">Q26+1</f>
        <v>16</v>
      </c>
      <c r="S26" s="92">
        <f t="shared" ref="S26" si="27">R26+1</f>
        <v>17</v>
      </c>
      <c r="T26" s="92">
        <f t="shared" ref="T26" si="28">S26+1</f>
        <v>18</v>
      </c>
      <c r="U26" s="92">
        <f t="shared" ref="U26" si="29">T26+1</f>
        <v>19</v>
      </c>
      <c r="V26" s="92">
        <f t="shared" ref="V26" si="30">U26+1</f>
        <v>20</v>
      </c>
      <c r="W26" s="92">
        <f t="shared" ref="W26" si="31">V26+1</f>
        <v>21</v>
      </c>
      <c r="X26" s="92">
        <f t="shared" ref="X26" si="32">W26+1</f>
        <v>22</v>
      </c>
      <c r="Y26" s="92">
        <f t="shared" ref="Y26" si="33">X26+1</f>
        <v>23</v>
      </c>
      <c r="Z26" s="92">
        <f t="shared" ref="Z26" si="34">Y26+1</f>
        <v>24</v>
      </c>
      <c r="AA26" s="145">
        <f>Z26+1</f>
        <v>25</v>
      </c>
      <c r="AB26" s="92">
        <f t="shared" ref="AB26" si="35">AA26+1</f>
        <v>26</v>
      </c>
      <c r="AC26" s="92">
        <f t="shared" ref="AC26" si="36">AB26+1</f>
        <v>27</v>
      </c>
      <c r="AD26" s="92">
        <f t="shared" ref="AD26" si="37">AC26+1</f>
        <v>28</v>
      </c>
      <c r="AE26" s="92">
        <f t="shared" ref="AE26" si="38">AD26+1</f>
        <v>29</v>
      </c>
      <c r="AF26" s="92">
        <f t="shared" ref="AF26" si="39">AE26+1</f>
        <v>30</v>
      </c>
      <c r="AG26" s="92">
        <f t="shared" ref="AG26" si="40">AF26+1</f>
        <v>31</v>
      </c>
      <c r="AH26" s="92">
        <f t="shared" ref="AH26" si="41">AG26+1</f>
        <v>32</v>
      </c>
      <c r="AI26" s="92">
        <f t="shared" ref="AI26" si="42">AH26+1</f>
        <v>33</v>
      </c>
      <c r="AJ26" s="92">
        <f t="shared" ref="AJ26" si="43">AI26+1</f>
        <v>34</v>
      </c>
      <c r="AK26" s="92">
        <f t="shared" ref="AK26" si="44">AJ26+1</f>
        <v>35</v>
      </c>
      <c r="AL26" s="92">
        <f t="shared" ref="AL26" si="45">AK26+1</f>
        <v>36</v>
      </c>
    </row>
    <row r="27" spans="1:38" ht="15">
      <c r="A27" s="110"/>
      <c r="B27" s="108" t="s">
        <v>92</v>
      </c>
      <c r="C27" s="109">
        <f>+B20</f>
        <v>0</v>
      </c>
      <c r="D27" s="109" t="e">
        <f>IF(C27-C29&lt;0,0,C27-C29)</f>
        <v>#REF!</v>
      </c>
      <c r="E27" s="109" t="e">
        <f t="shared" ref="E27" si="46">IF(D27-D29&lt;0,0,D27-D29)</f>
        <v>#REF!</v>
      </c>
      <c r="F27" s="109" t="e">
        <f t="shared" ref="F27" si="47">IF(E27-E29&lt;0,0,E27-E29)</f>
        <v>#REF!</v>
      </c>
      <c r="G27" s="109" t="e">
        <f t="shared" ref="G27" si="48">IF(F27-F29&lt;0,0,F27-F29)</f>
        <v>#REF!</v>
      </c>
      <c r="H27" s="109" t="e">
        <f t="shared" ref="H27" si="49">IF(G27-G29&lt;0,0,G27-G29)</f>
        <v>#REF!</v>
      </c>
      <c r="I27" s="109" t="e">
        <f t="shared" ref="I27" si="50">IF(H27-H29&lt;0,0,H27-H29)</f>
        <v>#REF!</v>
      </c>
      <c r="J27" s="109" t="e">
        <f t="shared" ref="J27" si="51">IF(I27-I29&lt;0,0,I27-I29)</f>
        <v>#REF!</v>
      </c>
      <c r="K27" s="109" t="e">
        <f t="shared" ref="K27" si="52">IF(J27-J29&lt;0,0,J27-J29)</f>
        <v>#REF!</v>
      </c>
      <c r="L27" s="109" t="e">
        <f t="shared" ref="L27" si="53">IF(K27-K29&lt;0,0,K27-K29)</f>
        <v>#REF!</v>
      </c>
      <c r="M27" s="109" t="e">
        <f t="shared" ref="M27" si="54">IF(L27-L29&lt;0,0,L27-L29)</f>
        <v>#REF!</v>
      </c>
      <c r="N27" s="109" t="e">
        <f t="shared" ref="N27" si="55">IF(M27-M29&lt;0,0,M27-M29)</f>
        <v>#REF!</v>
      </c>
      <c r="O27" s="146" t="e">
        <f>IF(N27-N29&lt;0,0,N27-N29)</f>
        <v>#REF!</v>
      </c>
      <c r="P27" s="109" t="e">
        <f>IF(O27-O29&lt;0,0,O27-O29)</f>
        <v>#REF!</v>
      </c>
      <c r="Q27" s="109" t="e">
        <f>IF(P27-P29&lt;0,0,P27-P29)</f>
        <v>#REF!</v>
      </c>
      <c r="R27" s="109" t="e">
        <f t="shared" ref="R27" si="56">IF(Q27-Q29&lt;0,0,Q27-Q29)</f>
        <v>#REF!</v>
      </c>
      <c r="S27" s="109" t="e">
        <f t="shared" ref="S27" si="57">IF(R27-R29&lt;0,0,R27-R29)</f>
        <v>#REF!</v>
      </c>
      <c r="T27" s="109" t="e">
        <f t="shared" ref="T27" si="58">IF(S27-S29&lt;0,0,S27-S29)</f>
        <v>#REF!</v>
      </c>
      <c r="U27" s="109" t="e">
        <f t="shared" ref="U27" si="59">IF(T27-T29&lt;0,0,T27-T29)</f>
        <v>#REF!</v>
      </c>
      <c r="V27" s="109" t="e">
        <f t="shared" ref="V27" si="60">IF(U27-U29&lt;0,0,U27-U29)</f>
        <v>#REF!</v>
      </c>
      <c r="W27" s="109" t="e">
        <f t="shared" ref="W27" si="61">IF(V27-V29&lt;0,0,V27-V29)</f>
        <v>#REF!</v>
      </c>
      <c r="X27" s="109" t="e">
        <f t="shared" ref="X27" si="62">IF(W27-W29&lt;0,0,W27-W29)</f>
        <v>#REF!</v>
      </c>
      <c r="Y27" s="109" t="e">
        <f t="shared" ref="Y27" si="63">IF(X27-X29&lt;0,0,X27-X29)</f>
        <v>#REF!</v>
      </c>
      <c r="Z27" s="109" t="e">
        <f t="shared" ref="Z27" si="64">IF(Y27-Y29&lt;0,0,Y27-Y29)</f>
        <v>#REF!</v>
      </c>
      <c r="AA27" s="146" t="e">
        <f>IF(Z27-Z29&lt;0,0,Z27-Z29)</f>
        <v>#REF!</v>
      </c>
      <c r="AB27" s="109" t="e">
        <f t="shared" ref="AB27" si="65">IF(AA27-AA29&lt;0,0,AA27-AA29)</f>
        <v>#REF!</v>
      </c>
      <c r="AC27" s="109" t="e">
        <f>IF(AB27-AB29&lt;0,0,AB27-AB29)</f>
        <v>#REF!</v>
      </c>
      <c r="AD27" s="109" t="e">
        <f t="shared" ref="AD27" si="66">IF(AC27-AC29&lt;0,0,AC27-AC29)</f>
        <v>#REF!</v>
      </c>
      <c r="AE27" s="109" t="e">
        <f t="shared" ref="AE27" si="67">IF(AD27-AD29&lt;0,0,AD27-AD29)</f>
        <v>#REF!</v>
      </c>
      <c r="AF27" s="109" t="e">
        <f t="shared" ref="AF27" si="68">IF(AE27-AE29&lt;0,0,AE27-AE29)</f>
        <v>#REF!</v>
      </c>
      <c r="AG27" s="109" t="e">
        <f t="shared" ref="AG27" si="69">IF(AF27-AF29&lt;0,0,AF27-AF29)</f>
        <v>#REF!</v>
      </c>
      <c r="AH27" s="109" t="e">
        <f t="shared" ref="AH27" si="70">IF(AG27-AG29&lt;0,0,AG27-AG29)</f>
        <v>#REF!</v>
      </c>
      <c r="AI27" s="109" t="e">
        <f t="shared" ref="AI27" si="71">IF(AH27-AH29&lt;0,0,AH27-AH29)</f>
        <v>#REF!</v>
      </c>
      <c r="AJ27" s="109" t="e">
        <f t="shared" ref="AJ27" si="72">IF(AI27-AI29&lt;0,0,AI27-AI29)</f>
        <v>#REF!</v>
      </c>
      <c r="AK27" s="109" t="e">
        <f t="shared" ref="AK27" si="73">IF(AJ27-AJ29&lt;0,0,AJ27-AJ29)</f>
        <v>#REF!</v>
      </c>
      <c r="AL27" s="109" t="e">
        <f t="shared" ref="AL27" si="74">IF(AK27-AK29&lt;0,0,AK27-AK29)</f>
        <v>#REF!</v>
      </c>
    </row>
    <row r="28" spans="1:38">
      <c r="B28" s="108" t="s">
        <v>93</v>
      </c>
      <c r="C28" s="109" t="e">
        <f>IF(C26&lt;$B22+$H22,0,C27*$H20/12)</f>
        <v>#REF!</v>
      </c>
      <c r="D28" s="109" t="e">
        <f>IF(D26&lt;$B22+$H22,0,IF(D27=0,0,D27*$H20/12))</f>
        <v>#REF!</v>
      </c>
      <c r="E28" s="109" t="e">
        <f t="shared" ref="E28:AL28" si="75">IF(E26&lt;$B22+$H22,0,IF(E27=0,0,E27*$H20/12))</f>
        <v>#REF!</v>
      </c>
      <c r="F28" s="109" t="e">
        <f t="shared" si="75"/>
        <v>#REF!</v>
      </c>
      <c r="G28" s="109" t="e">
        <f t="shared" si="75"/>
        <v>#REF!</v>
      </c>
      <c r="H28" s="109" t="e">
        <f t="shared" si="75"/>
        <v>#REF!</v>
      </c>
      <c r="I28" s="109" t="e">
        <f t="shared" si="75"/>
        <v>#REF!</v>
      </c>
      <c r="J28" s="109" t="e">
        <f t="shared" si="75"/>
        <v>#REF!</v>
      </c>
      <c r="K28" s="109" t="e">
        <f t="shared" si="75"/>
        <v>#REF!</v>
      </c>
      <c r="L28" s="109" t="e">
        <f t="shared" si="75"/>
        <v>#REF!</v>
      </c>
      <c r="M28" s="109" t="e">
        <f t="shared" si="75"/>
        <v>#REF!</v>
      </c>
      <c r="N28" s="109" t="e">
        <f t="shared" si="75"/>
        <v>#REF!</v>
      </c>
      <c r="O28" s="146" t="e">
        <f t="shared" si="75"/>
        <v>#REF!</v>
      </c>
      <c r="P28" s="109" t="e">
        <f t="shared" si="75"/>
        <v>#REF!</v>
      </c>
      <c r="Q28" s="109" t="e">
        <f t="shared" si="75"/>
        <v>#REF!</v>
      </c>
      <c r="R28" s="109" t="e">
        <f t="shared" si="75"/>
        <v>#REF!</v>
      </c>
      <c r="S28" s="109" t="e">
        <f t="shared" si="75"/>
        <v>#REF!</v>
      </c>
      <c r="T28" s="109" t="e">
        <f t="shared" si="75"/>
        <v>#REF!</v>
      </c>
      <c r="U28" s="109" t="e">
        <f t="shared" si="75"/>
        <v>#REF!</v>
      </c>
      <c r="V28" s="109" t="e">
        <f t="shared" si="75"/>
        <v>#REF!</v>
      </c>
      <c r="W28" s="109" t="e">
        <f t="shared" si="75"/>
        <v>#REF!</v>
      </c>
      <c r="X28" s="109" t="e">
        <f t="shared" si="75"/>
        <v>#REF!</v>
      </c>
      <c r="Y28" s="109" t="e">
        <f t="shared" si="75"/>
        <v>#REF!</v>
      </c>
      <c r="Z28" s="109" t="e">
        <f t="shared" si="75"/>
        <v>#REF!</v>
      </c>
      <c r="AA28" s="146" t="e">
        <f t="shared" si="75"/>
        <v>#REF!</v>
      </c>
      <c r="AB28" s="109" t="e">
        <f t="shared" si="75"/>
        <v>#REF!</v>
      </c>
      <c r="AC28" s="109" t="e">
        <f t="shared" si="75"/>
        <v>#REF!</v>
      </c>
      <c r="AD28" s="109" t="e">
        <f t="shared" si="75"/>
        <v>#REF!</v>
      </c>
      <c r="AE28" s="109" t="e">
        <f t="shared" si="75"/>
        <v>#REF!</v>
      </c>
      <c r="AF28" s="109" t="e">
        <f t="shared" si="75"/>
        <v>#REF!</v>
      </c>
      <c r="AG28" s="109" t="e">
        <f t="shared" si="75"/>
        <v>#REF!</v>
      </c>
      <c r="AH28" s="109" t="e">
        <f t="shared" si="75"/>
        <v>#REF!</v>
      </c>
      <c r="AI28" s="109" t="e">
        <f t="shared" si="75"/>
        <v>#REF!</v>
      </c>
      <c r="AJ28" s="109" t="e">
        <f t="shared" si="75"/>
        <v>#REF!</v>
      </c>
      <c r="AK28" s="109" t="e">
        <f t="shared" si="75"/>
        <v>#REF!</v>
      </c>
      <c r="AL28" s="109" t="e">
        <f t="shared" si="75"/>
        <v>#REF!</v>
      </c>
    </row>
    <row r="29" spans="1:38">
      <c r="B29" s="108" t="s">
        <v>94</v>
      </c>
      <c r="C29" s="109" t="e">
        <f>IF(C26&lt;$H21+$B22+$H22,0,C30-C28)</f>
        <v>#REF!</v>
      </c>
      <c r="D29" s="109" t="e">
        <f t="shared" ref="D29" si="76">IF(D27&lt;C29,D27,IF(D26&lt;$H21+$B22+$H22,0,D30-D28))</f>
        <v>#REF!</v>
      </c>
      <c r="E29" s="109" t="e">
        <f t="shared" ref="E29" si="77">IF(E27&lt;D29,E27,IF(E26&lt;$H21+$B22+$H22,0,E30-E28))</f>
        <v>#REF!</v>
      </c>
      <c r="F29" s="109" t="e">
        <f t="shared" ref="F29" si="78">IF(F27&lt;E29,F27,IF(F26&lt;$H21+$B22+$H22,0,F30-F28))</f>
        <v>#REF!</v>
      </c>
      <c r="G29" s="109" t="e">
        <f t="shared" ref="G29" si="79">IF(G27&lt;F29,G27,IF(G26&lt;$H21+$B22+$H22,0,G30-G28))</f>
        <v>#REF!</v>
      </c>
      <c r="H29" s="109" t="e">
        <f t="shared" ref="H29" si="80">IF(H27&lt;G29,H27,IF(H26&lt;$H21+$B22+$H22,0,H30-H28))</f>
        <v>#REF!</v>
      </c>
      <c r="I29" s="109" t="e">
        <f t="shared" ref="I29" si="81">IF(I27&lt;H29,I27,IF(I26&lt;$H21+$B22+$H22,0,I30-I28))</f>
        <v>#REF!</v>
      </c>
      <c r="J29" s="109" t="e">
        <f t="shared" ref="J29" si="82">IF(J27&lt;I29,J27,IF(J26&lt;$H21+$B22+$H22,0,J30-J28))</f>
        <v>#REF!</v>
      </c>
      <c r="K29" s="109" t="e">
        <f t="shared" ref="K29" si="83">IF(K27&lt;J29,K27,IF(K26&lt;$H21+$B22+$H22,0,K30-K28))</f>
        <v>#REF!</v>
      </c>
      <c r="L29" s="109" t="e">
        <f t="shared" ref="L29" si="84">IF(L27&lt;K29,L27,IF(L26&lt;$H21+$B22+$H22,0,L30-L28))</f>
        <v>#REF!</v>
      </c>
      <c r="M29" s="109" t="e">
        <f t="shared" ref="M29" si="85">IF(M27&lt;L29,M27,IF(M26&lt;$H21+$B22+$H22,0,M30-M28))</f>
        <v>#REF!</v>
      </c>
      <c r="N29" s="109" t="e">
        <f t="shared" ref="N29" si="86">IF(N27&lt;M29,N27,IF(N26&lt;$H21+$B22+$H22,0,N30-N28))</f>
        <v>#REF!</v>
      </c>
      <c r="O29" s="146" t="e">
        <f t="shared" ref="O29:AL29" si="87">IF(O27&lt;N29,O27,IF(O26&lt;$H21+$B22+$H22,0,O30-O28))</f>
        <v>#REF!</v>
      </c>
      <c r="P29" s="109" t="e">
        <f t="shared" si="87"/>
        <v>#REF!</v>
      </c>
      <c r="Q29" s="109" t="e">
        <f t="shared" si="87"/>
        <v>#REF!</v>
      </c>
      <c r="R29" s="109" t="e">
        <f t="shared" si="87"/>
        <v>#REF!</v>
      </c>
      <c r="S29" s="109" t="e">
        <f t="shared" si="87"/>
        <v>#REF!</v>
      </c>
      <c r="T29" s="109" t="e">
        <f t="shared" si="87"/>
        <v>#REF!</v>
      </c>
      <c r="U29" s="109" t="e">
        <f t="shared" si="87"/>
        <v>#REF!</v>
      </c>
      <c r="V29" s="109" t="e">
        <f t="shared" si="87"/>
        <v>#REF!</v>
      </c>
      <c r="W29" s="109" t="e">
        <f t="shared" si="87"/>
        <v>#REF!</v>
      </c>
      <c r="X29" s="109" t="e">
        <f t="shared" si="87"/>
        <v>#REF!</v>
      </c>
      <c r="Y29" s="109" t="e">
        <f t="shared" si="87"/>
        <v>#REF!</v>
      </c>
      <c r="Z29" s="109" t="e">
        <f t="shared" si="87"/>
        <v>#REF!</v>
      </c>
      <c r="AA29" s="146" t="e">
        <f t="shared" si="87"/>
        <v>#REF!</v>
      </c>
      <c r="AB29" s="109" t="e">
        <f t="shared" si="87"/>
        <v>#REF!</v>
      </c>
      <c r="AC29" s="109" t="e">
        <f t="shared" si="87"/>
        <v>#REF!</v>
      </c>
      <c r="AD29" s="109" t="e">
        <f t="shared" si="87"/>
        <v>#REF!</v>
      </c>
      <c r="AE29" s="109" t="e">
        <f t="shared" si="87"/>
        <v>#REF!</v>
      </c>
      <c r="AF29" s="109" t="e">
        <f t="shared" si="87"/>
        <v>#REF!</v>
      </c>
      <c r="AG29" s="109" t="e">
        <f t="shared" si="87"/>
        <v>#REF!</v>
      </c>
      <c r="AH29" s="109" t="e">
        <f t="shared" si="87"/>
        <v>#REF!</v>
      </c>
      <c r="AI29" s="109" t="e">
        <f t="shared" si="87"/>
        <v>#REF!</v>
      </c>
      <c r="AJ29" s="109" t="e">
        <f t="shared" si="87"/>
        <v>#REF!</v>
      </c>
      <c r="AK29" s="109" t="e">
        <f t="shared" si="87"/>
        <v>#REF!</v>
      </c>
      <c r="AL29" s="109" t="e">
        <f t="shared" si="87"/>
        <v>#REF!</v>
      </c>
    </row>
    <row r="30" spans="1:38">
      <c r="B30" s="108" t="s">
        <v>95</v>
      </c>
      <c r="C30" s="109">
        <f>IF(B21=0,0,IF(H$20=0,C27/(B21-H21),B20*H20*POWER(1+H20,(B21-H21)/12)/(POWER(1+H20,(B21-H21)/12)-1)/12))</f>
        <v>0</v>
      </c>
      <c r="D30" s="109" t="e">
        <f t="shared" ref="D30:N30" si="88">IF(D27&gt;0,$C30,0)</f>
        <v>#REF!</v>
      </c>
      <c r="E30" s="109" t="e">
        <f t="shared" si="88"/>
        <v>#REF!</v>
      </c>
      <c r="F30" s="109" t="e">
        <f t="shared" si="88"/>
        <v>#REF!</v>
      </c>
      <c r="G30" s="109" t="e">
        <f t="shared" si="88"/>
        <v>#REF!</v>
      </c>
      <c r="H30" s="109" t="e">
        <f t="shared" si="88"/>
        <v>#REF!</v>
      </c>
      <c r="I30" s="109" t="e">
        <f t="shared" si="88"/>
        <v>#REF!</v>
      </c>
      <c r="J30" s="109" t="e">
        <f t="shared" si="88"/>
        <v>#REF!</v>
      </c>
      <c r="K30" s="109" t="e">
        <f t="shared" si="88"/>
        <v>#REF!</v>
      </c>
      <c r="L30" s="109" t="e">
        <f t="shared" si="88"/>
        <v>#REF!</v>
      </c>
      <c r="M30" s="109" t="e">
        <f t="shared" si="88"/>
        <v>#REF!</v>
      </c>
      <c r="N30" s="109" t="e">
        <f t="shared" si="88"/>
        <v>#REF!</v>
      </c>
      <c r="O30" s="146" t="e">
        <f t="shared" ref="O30:AL30" si="89">IF(O27&gt;0,$C30,0)</f>
        <v>#REF!</v>
      </c>
      <c r="P30" s="109" t="e">
        <f t="shared" si="89"/>
        <v>#REF!</v>
      </c>
      <c r="Q30" s="109" t="e">
        <f t="shared" si="89"/>
        <v>#REF!</v>
      </c>
      <c r="R30" s="109" t="e">
        <f t="shared" si="89"/>
        <v>#REF!</v>
      </c>
      <c r="S30" s="109" t="e">
        <f t="shared" si="89"/>
        <v>#REF!</v>
      </c>
      <c r="T30" s="109" t="e">
        <f t="shared" si="89"/>
        <v>#REF!</v>
      </c>
      <c r="U30" s="109" t="e">
        <f t="shared" si="89"/>
        <v>#REF!</v>
      </c>
      <c r="V30" s="109" t="e">
        <f t="shared" si="89"/>
        <v>#REF!</v>
      </c>
      <c r="W30" s="109" t="e">
        <f t="shared" si="89"/>
        <v>#REF!</v>
      </c>
      <c r="X30" s="109" t="e">
        <f t="shared" si="89"/>
        <v>#REF!</v>
      </c>
      <c r="Y30" s="109" t="e">
        <f t="shared" si="89"/>
        <v>#REF!</v>
      </c>
      <c r="Z30" s="109" t="e">
        <f t="shared" si="89"/>
        <v>#REF!</v>
      </c>
      <c r="AA30" s="146" t="e">
        <f t="shared" si="89"/>
        <v>#REF!</v>
      </c>
      <c r="AB30" s="109" t="e">
        <f t="shared" si="89"/>
        <v>#REF!</v>
      </c>
      <c r="AC30" s="109" t="e">
        <f t="shared" si="89"/>
        <v>#REF!</v>
      </c>
      <c r="AD30" s="109" t="e">
        <f t="shared" si="89"/>
        <v>#REF!</v>
      </c>
      <c r="AE30" s="109" t="e">
        <f t="shared" si="89"/>
        <v>#REF!</v>
      </c>
      <c r="AF30" s="109" t="e">
        <f t="shared" si="89"/>
        <v>#REF!</v>
      </c>
      <c r="AG30" s="109" t="e">
        <f t="shared" si="89"/>
        <v>#REF!</v>
      </c>
      <c r="AH30" s="109" t="e">
        <f t="shared" si="89"/>
        <v>#REF!</v>
      </c>
      <c r="AI30" s="109" t="e">
        <f t="shared" si="89"/>
        <v>#REF!</v>
      </c>
      <c r="AJ30" s="109" t="e">
        <f t="shared" si="89"/>
        <v>#REF!</v>
      </c>
      <c r="AK30" s="109" t="e">
        <f t="shared" si="89"/>
        <v>#REF!</v>
      </c>
      <c r="AL30" s="109" t="e">
        <f t="shared" si="89"/>
        <v>#REF!</v>
      </c>
    </row>
    <row r="31" spans="1:38" ht="13.5" thickBot="1">
      <c r="B31" s="111"/>
      <c r="O31" s="149"/>
      <c r="AA31" s="154"/>
    </row>
    <row r="32" spans="1:38" ht="16.5" thickBot="1">
      <c r="B32" s="80">
        <f>Finanzplanung!G23</f>
        <v>0</v>
      </c>
      <c r="C32" s="97" t="s">
        <v>89</v>
      </c>
      <c r="D32" s="98"/>
      <c r="E32" s="98"/>
      <c r="F32" s="98"/>
      <c r="H32" s="83">
        <f>Finanzplanung!I23</f>
        <v>0</v>
      </c>
      <c r="I32" s="97" t="s">
        <v>90</v>
      </c>
      <c r="J32" s="98"/>
      <c r="K32" s="99"/>
      <c r="L32" s="99"/>
      <c r="M32" s="100"/>
      <c r="O32" s="148"/>
      <c r="R32" s="782"/>
      <c r="S32" s="782"/>
      <c r="T32" s="782"/>
      <c r="U32" s="782"/>
      <c r="AA32" s="154"/>
    </row>
    <row r="33" spans="2:38" ht="16.5" thickBot="1">
      <c r="B33" s="87">
        <f>Finanzplanung!H23</f>
        <v>0</v>
      </c>
      <c r="C33" s="101" t="s">
        <v>204</v>
      </c>
      <c r="D33" s="98"/>
      <c r="E33" s="98"/>
      <c r="F33" s="98"/>
      <c r="H33" s="86">
        <f>Finanzplanung!J23</f>
        <v>0</v>
      </c>
      <c r="I33" s="97" t="s">
        <v>91</v>
      </c>
      <c r="J33" s="102"/>
      <c r="L33" s="99"/>
      <c r="M33" s="100"/>
      <c r="O33" s="148"/>
      <c r="S33" s="103"/>
      <c r="T33" s="103"/>
      <c r="U33" s="103"/>
      <c r="AA33" s="154"/>
    </row>
    <row r="34" spans="2:38" ht="16.5" thickBot="1">
      <c r="B34" s="82" t="e">
        <f>B22</f>
        <v>#REF!</v>
      </c>
      <c r="C34" s="97" t="s">
        <v>207</v>
      </c>
      <c r="D34" s="98"/>
      <c r="E34" s="98"/>
      <c r="F34" s="98"/>
      <c r="H34" s="86">
        <f>Finanzplanung!K23</f>
        <v>0</v>
      </c>
      <c r="I34" s="97" t="s">
        <v>91</v>
      </c>
      <c r="J34" s="102" t="s">
        <v>206</v>
      </c>
      <c r="L34" s="99"/>
      <c r="M34" s="100"/>
      <c r="O34" s="148"/>
      <c r="S34" s="103"/>
      <c r="T34" s="103"/>
      <c r="U34" s="103"/>
      <c r="AA34" s="154"/>
    </row>
    <row r="35" spans="2:38" ht="16.5" thickBot="1">
      <c r="B35" s="84"/>
      <c r="C35" s="97"/>
      <c r="D35" s="98"/>
      <c r="E35" s="98"/>
      <c r="F35" s="98"/>
      <c r="H35" s="85"/>
      <c r="I35" s="97"/>
      <c r="J35" s="102"/>
      <c r="L35" s="99"/>
      <c r="M35" s="100"/>
      <c r="O35" s="148"/>
      <c r="S35" s="103"/>
      <c r="T35" s="103"/>
      <c r="U35" s="103"/>
      <c r="AA35" s="154"/>
    </row>
    <row r="36" spans="2:38" ht="16.5" thickBot="1">
      <c r="B36" s="104" t="s">
        <v>1437</v>
      </c>
      <c r="C36" s="105" t="str">
        <f>Finanzplanung!F23</f>
        <v>Kreditsumme (wird verzinst und getilgt)</v>
      </c>
      <c r="D36" s="98"/>
      <c r="E36" s="98"/>
      <c r="F36" s="98"/>
      <c r="H36" s="85"/>
      <c r="I36" s="97"/>
      <c r="J36" s="102"/>
      <c r="L36" s="99"/>
      <c r="M36" s="100"/>
      <c r="O36" s="148"/>
      <c r="S36" s="103"/>
      <c r="T36" s="103"/>
      <c r="U36" s="103"/>
      <c r="AA36" s="154"/>
    </row>
    <row r="37" spans="2:38" ht="15.75" thickBot="1">
      <c r="B37" s="106" t="s">
        <v>1438</v>
      </c>
      <c r="C37" s="107" t="e">
        <f>+C25</f>
        <v>#REF!</v>
      </c>
      <c r="D37" s="92"/>
      <c r="E37" s="92"/>
      <c r="F37" s="92"/>
      <c r="G37" s="92"/>
      <c r="H37" s="92"/>
      <c r="I37" s="92"/>
      <c r="J37" s="92"/>
      <c r="K37" s="92"/>
      <c r="L37" s="92"/>
      <c r="M37" s="92"/>
      <c r="O37" s="144" t="s">
        <v>1438</v>
      </c>
      <c r="P37" s="107" t="e">
        <f>+C37+1</f>
        <v>#REF!</v>
      </c>
      <c r="Q37" s="92"/>
      <c r="R37" s="92"/>
      <c r="S37" s="92"/>
      <c r="T37" s="92"/>
      <c r="U37" s="92"/>
      <c r="V37" s="92"/>
      <c r="W37" s="92"/>
      <c r="X37" s="92"/>
      <c r="Y37" s="92"/>
      <c r="Z37" s="92"/>
      <c r="AA37" s="144" t="s">
        <v>1438</v>
      </c>
      <c r="AB37" s="107" t="e">
        <f>+P37+1</f>
        <v>#REF!</v>
      </c>
      <c r="AC37" s="92"/>
      <c r="AD37" s="92"/>
      <c r="AE37" s="92"/>
      <c r="AF37" s="92"/>
      <c r="AG37" s="92"/>
      <c r="AH37" s="92"/>
      <c r="AI37" s="92"/>
      <c r="AJ37" s="92"/>
      <c r="AK37" s="92"/>
      <c r="AL37" s="92"/>
    </row>
    <row r="38" spans="2:38">
      <c r="B38" s="92" t="s">
        <v>86</v>
      </c>
      <c r="C38" s="92">
        <v>1</v>
      </c>
      <c r="D38" s="92">
        <f t="shared" ref="D38" si="90">C38+1</f>
        <v>2</v>
      </c>
      <c r="E38" s="92">
        <f t="shared" ref="E38" si="91">D38+1</f>
        <v>3</v>
      </c>
      <c r="F38" s="92">
        <f t="shared" ref="F38" si="92">E38+1</f>
        <v>4</v>
      </c>
      <c r="G38" s="92">
        <f t="shared" ref="G38" si="93">F38+1</f>
        <v>5</v>
      </c>
      <c r="H38" s="92">
        <f t="shared" ref="H38" si="94">G38+1</f>
        <v>6</v>
      </c>
      <c r="I38" s="92">
        <f t="shared" ref="I38" si="95">H38+1</f>
        <v>7</v>
      </c>
      <c r="J38" s="92">
        <f t="shared" ref="J38" si="96">I38+1</f>
        <v>8</v>
      </c>
      <c r="K38" s="92">
        <f t="shared" ref="K38" si="97">J38+1</f>
        <v>9</v>
      </c>
      <c r="L38" s="92">
        <f t="shared" ref="L38" si="98">K38+1</f>
        <v>10</v>
      </c>
      <c r="M38" s="92">
        <f t="shared" ref="M38" si="99">L38+1</f>
        <v>11</v>
      </c>
      <c r="N38" s="92">
        <f t="shared" ref="N38" si="100">M38+1</f>
        <v>12</v>
      </c>
      <c r="O38" s="145">
        <f>N38+1</f>
        <v>13</v>
      </c>
      <c r="P38" s="92">
        <f t="shared" ref="P38" si="101">O38+1</f>
        <v>14</v>
      </c>
      <c r="Q38" s="92">
        <f t="shared" ref="Q38" si="102">P38+1</f>
        <v>15</v>
      </c>
      <c r="R38" s="92">
        <f t="shared" ref="R38" si="103">Q38+1</f>
        <v>16</v>
      </c>
      <c r="S38" s="92">
        <f t="shared" ref="S38" si="104">R38+1</f>
        <v>17</v>
      </c>
      <c r="T38" s="92">
        <f t="shared" ref="T38" si="105">S38+1</f>
        <v>18</v>
      </c>
      <c r="U38" s="92">
        <f t="shared" ref="U38" si="106">T38+1</f>
        <v>19</v>
      </c>
      <c r="V38" s="92">
        <f t="shared" ref="V38" si="107">U38+1</f>
        <v>20</v>
      </c>
      <c r="W38" s="92">
        <f t="shared" ref="W38" si="108">V38+1</f>
        <v>21</v>
      </c>
      <c r="X38" s="92">
        <f t="shared" ref="X38" si="109">W38+1</f>
        <v>22</v>
      </c>
      <c r="Y38" s="92">
        <f t="shared" ref="Y38" si="110">X38+1</f>
        <v>23</v>
      </c>
      <c r="Z38" s="92">
        <f t="shared" ref="Z38" si="111">Y38+1</f>
        <v>24</v>
      </c>
      <c r="AA38" s="145">
        <f>Z38+1</f>
        <v>25</v>
      </c>
      <c r="AB38" s="92">
        <f t="shared" ref="AB38" si="112">AA38+1</f>
        <v>26</v>
      </c>
      <c r="AC38" s="92">
        <f t="shared" ref="AC38" si="113">AB38+1</f>
        <v>27</v>
      </c>
      <c r="AD38" s="92">
        <f t="shared" ref="AD38" si="114">AC38+1</f>
        <v>28</v>
      </c>
      <c r="AE38" s="92">
        <f t="shared" ref="AE38" si="115">AD38+1</f>
        <v>29</v>
      </c>
      <c r="AF38" s="92">
        <f t="shared" ref="AF38" si="116">AE38+1</f>
        <v>30</v>
      </c>
      <c r="AG38" s="92">
        <f t="shared" ref="AG38" si="117">AF38+1</f>
        <v>31</v>
      </c>
      <c r="AH38" s="92">
        <f t="shared" ref="AH38" si="118">AG38+1</f>
        <v>32</v>
      </c>
      <c r="AI38" s="92">
        <f t="shared" ref="AI38" si="119">AH38+1</f>
        <v>33</v>
      </c>
      <c r="AJ38" s="92">
        <f t="shared" ref="AJ38" si="120">AI38+1</f>
        <v>34</v>
      </c>
      <c r="AK38" s="92">
        <f t="shared" ref="AK38" si="121">AJ38+1</f>
        <v>35</v>
      </c>
      <c r="AL38" s="92">
        <f t="shared" ref="AL38" si="122">AK38+1</f>
        <v>36</v>
      </c>
    </row>
    <row r="39" spans="2:38">
      <c r="B39" s="108" t="s">
        <v>92</v>
      </c>
      <c r="C39" s="109">
        <f>+B32</f>
        <v>0</v>
      </c>
      <c r="D39" s="109" t="e">
        <f>IF(C39-C41&lt;0,0,C39-C41)</f>
        <v>#REF!</v>
      </c>
      <c r="E39" s="109" t="e">
        <f t="shared" ref="E39" si="123">IF(D39-D41&lt;0,0,D39-D41)</f>
        <v>#REF!</v>
      </c>
      <c r="F39" s="109" t="e">
        <f t="shared" ref="F39" si="124">IF(E39-E41&lt;0,0,E39-E41)</f>
        <v>#REF!</v>
      </c>
      <c r="G39" s="109" t="e">
        <f t="shared" ref="G39" si="125">IF(F39-F41&lt;0,0,F39-F41)</f>
        <v>#REF!</v>
      </c>
      <c r="H39" s="109" t="e">
        <f t="shared" ref="H39" si="126">IF(G39-G41&lt;0,0,G39-G41)</f>
        <v>#REF!</v>
      </c>
      <c r="I39" s="109" t="e">
        <f t="shared" ref="I39" si="127">IF(H39-H41&lt;0,0,H39-H41)</f>
        <v>#REF!</v>
      </c>
      <c r="J39" s="109" t="e">
        <f t="shared" ref="J39" si="128">IF(I39-I41&lt;0,0,I39-I41)</f>
        <v>#REF!</v>
      </c>
      <c r="K39" s="109" t="e">
        <f t="shared" ref="K39" si="129">IF(J39-J41&lt;0,0,J39-J41)</f>
        <v>#REF!</v>
      </c>
      <c r="L39" s="109" t="e">
        <f t="shared" ref="L39" si="130">IF(K39-K41&lt;0,0,K39-K41)</f>
        <v>#REF!</v>
      </c>
      <c r="M39" s="109" t="e">
        <f t="shared" ref="M39" si="131">IF(L39-L41&lt;0,0,L39-L41)</f>
        <v>#REF!</v>
      </c>
      <c r="N39" s="109" t="e">
        <f t="shared" ref="N39" si="132">IF(M39-M41&lt;0,0,M39-M41)</f>
        <v>#REF!</v>
      </c>
      <c r="O39" s="146" t="e">
        <f>IF(N39-N41&lt;0,0,N39-N41)</f>
        <v>#REF!</v>
      </c>
      <c r="P39" s="109" t="e">
        <f>IF(O39-O41&lt;0,0,O39-O41)</f>
        <v>#REF!</v>
      </c>
      <c r="Q39" s="109" t="e">
        <f>IF(P39-P41&lt;0,0,P39-P41)</f>
        <v>#REF!</v>
      </c>
      <c r="R39" s="109" t="e">
        <f t="shared" ref="R39" si="133">IF(Q39-Q41&lt;0,0,Q39-Q41)</f>
        <v>#REF!</v>
      </c>
      <c r="S39" s="109" t="e">
        <f t="shared" ref="S39" si="134">IF(R39-R41&lt;0,0,R39-R41)</f>
        <v>#REF!</v>
      </c>
      <c r="T39" s="109" t="e">
        <f t="shared" ref="T39" si="135">IF(S39-S41&lt;0,0,S39-S41)</f>
        <v>#REF!</v>
      </c>
      <c r="U39" s="109" t="e">
        <f t="shared" ref="U39" si="136">IF(T39-T41&lt;0,0,T39-T41)</f>
        <v>#REF!</v>
      </c>
      <c r="V39" s="109" t="e">
        <f t="shared" ref="V39" si="137">IF(U39-U41&lt;0,0,U39-U41)</f>
        <v>#REF!</v>
      </c>
      <c r="W39" s="109" t="e">
        <f t="shared" ref="W39" si="138">IF(V39-V41&lt;0,0,V39-V41)</f>
        <v>#REF!</v>
      </c>
      <c r="X39" s="109" t="e">
        <f t="shared" ref="X39" si="139">IF(W39-W41&lt;0,0,W39-W41)</f>
        <v>#REF!</v>
      </c>
      <c r="Y39" s="109" t="e">
        <f t="shared" ref="Y39" si="140">IF(X39-X41&lt;0,0,X39-X41)</f>
        <v>#REF!</v>
      </c>
      <c r="Z39" s="109" t="e">
        <f t="shared" ref="Z39" si="141">IF(Y39-Y41&lt;0,0,Y39-Y41)</f>
        <v>#REF!</v>
      </c>
      <c r="AA39" s="146" t="e">
        <f>IF(Z39-Z41&lt;0,0,Z39-Z41)</f>
        <v>#REF!</v>
      </c>
      <c r="AB39" s="109" t="e">
        <f t="shared" ref="AB39" si="142">IF(AA39-AA41&lt;0,0,AA39-AA41)</f>
        <v>#REF!</v>
      </c>
      <c r="AC39" s="109" t="e">
        <f>IF(AB39-AB41&lt;0,0,AB39-AB41)</f>
        <v>#REF!</v>
      </c>
      <c r="AD39" s="109" t="e">
        <f t="shared" ref="AD39" si="143">IF(AC39-AC41&lt;0,0,AC39-AC41)</f>
        <v>#REF!</v>
      </c>
      <c r="AE39" s="109" t="e">
        <f t="shared" ref="AE39" si="144">IF(AD39-AD41&lt;0,0,AD39-AD41)</f>
        <v>#REF!</v>
      </c>
      <c r="AF39" s="109" t="e">
        <f t="shared" ref="AF39" si="145">IF(AE39-AE41&lt;0,0,AE39-AE41)</f>
        <v>#REF!</v>
      </c>
      <c r="AG39" s="109" t="e">
        <f t="shared" ref="AG39" si="146">IF(AF39-AF41&lt;0,0,AF39-AF41)</f>
        <v>#REF!</v>
      </c>
      <c r="AH39" s="109" t="e">
        <f t="shared" ref="AH39" si="147">IF(AG39-AG41&lt;0,0,AG39-AG41)</f>
        <v>#REF!</v>
      </c>
      <c r="AI39" s="109" t="e">
        <f t="shared" ref="AI39" si="148">IF(AH39-AH41&lt;0,0,AH39-AH41)</f>
        <v>#REF!</v>
      </c>
      <c r="AJ39" s="109" t="e">
        <f t="shared" ref="AJ39" si="149">IF(AI39-AI41&lt;0,0,AI39-AI41)</f>
        <v>#REF!</v>
      </c>
      <c r="AK39" s="109" t="e">
        <f t="shared" ref="AK39" si="150">IF(AJ39-AJ41&lt;0,0,AJ39-AJ41)</f>
        <v>#REF!</v>
      </c>
      <c r="AL39" s="109" t="e">
        <f t="shared" ref="AL39" si="151">IF(AK39-AK41&lt;0,0,AK39-AK41)</f>
        <v>#REF!</v>
      </c>
    </row>
    <row r="40" spans="2:38">
      <c r="B40" s="108" t="s">
        <v>93</v>
      </c>
      <c r="C40" s="109" t="e">
        <f>IF(C38&lt;$B34+$H34,0,C39*$H32/12)</f>
        <v>#REF!</v>
      </c>
      <c r="D40" s="109" t="e">
        <f>IF(D38&lt;$B34+$H34,0,IF(D39=0,0,D39*$H32/12))</f>
        <v>#REF!</v>
      </c>
      <c r="E40" s="109" t="e">
        <f t="shared" ref="E40:AL40" si="152">IF(E38&lt;$B34+$H34,0,IF(E39=0,0,E39*$H32/12))</f>
        <v>#REF!</v>
      </c>
      <c r="F40" s="109" t="e">
        <f t="shared" si="152"/>
        <v>#REF!</v>
      </c>
      <c r="G40" s="109" t="e">
        <f t="shared" si="152"/>
        <v>#REF!</v>
      </c>
      <c r="H40" s="109" t="e">
        <f t="shared" si="152"/>
        <v>#REF!</v>
      </c>
      <c r="I40" s="109" t="e">
        <f t="shared" si="152"/>
        <v>#REF!</v>
      </c>
      <c r="J40" s="109" t="e">
        <f t="shared" si="152"/>
        <v>#REF!</v>
      </c>
      <c r="K40" s="109" t="e">
        <f t="shared" si="152"/>
        <v>#REF!</v>
      </c>
      <c r="L40" s="109" t="e">
        <f t="shared" si="152"/>
        <v>#REF!</v>
      </c>
      <c r="M40" s="109" t="e">
        <f t="shared" si="152"/>
        <v>#REF!</v>
      </c>
      <c r="N40" s="109" t="e">
        <f t="shared" si="152"/>
        <v>#REF!</v>
      </c>
      <c r="O40" s="146" t="e">
        <f t="shared" si="152"/>
        <v>#REF!</v>
      </c>
      <c r="P40" s="109" t="e">
        <f t="shared" si="152"/>
        <v>#REF!</v>
      </c>
      <c r="Q40" s="109" t="e">
        <f t="shared" si="152"/>
        <v>#REF!</v>
      </c>
      <c r="R40" s="109" t="e">
        <f t="shared" si="152"/>
        <v>#REF!</v>
      </c>
      <c r="S40" s="109" t="e">
        <f t="shared" si="152"/>
        <v>#REF!</v>
      </c>
      <c r="T40" s="109" t="e">
        <f t="shared" si="152"/>
        <v>#REF!</v>
      </c>
      <c r="U40" s="109" t="e">
        <f t="shared" si="152"/>
        <v>#REF!</v>
      </c>
      <c r="V40" s="109" t="e">
        <f t="shared" si="152"/>
        <v>#REF!</v>
      </c>
      <c r="W40" s="109" t="e">
        <f t="shared" si="152"/>
        <v>#REF!</v>
      </c>
      <c r="X40" s="109" t="e">
        <f t="shared" si="152"/>
        <v>#REF!</v>
      </c>
      <c r="Y40" s="109" t="e">
        <f t="shared" si="152"/>
        <v>#REF!</v>
      </c>
      <c r="Z40" s="109" t="e">
        <f t="shared" si="152"/>
        <v>#REF!</v>
      </c>
      <c r="AA40" s="146" t="e">
        <f t="shared" si="152"/>
        <v>#REF!</v>
      </c>
      <c r="AB40" s="109" t="e">
        <f t="shared" si="152"/>
        <v>#REF!</v>
      </c>
      <c r="AC40" s="109" t="e">
        <f t="shared" si="152"/>
        <v>#REF!</v>
      </c>
      <c r="AD40" s="109" t="e">
        <f t="shared" si="152"/>
        <v>#REF!</v>
      </c>
      <c r="AE40" s="109" t="e">
        <f t="shared" si="152"/>
        <v>#REF!</v>
      </c>
      <c r="AF40" s="109" t="e">
        <f t="shared" si="152"/>
        <v>#REF!</v>
      </c>
      <c r="AG40" s="109" t="e">
        <f t="shared" si="152"/>
        <v>#REF!</v>
      </c>
      <c r="AH40" s="109" t="e">
        <f t="shared" si="152"/>
        <v>#REF!</v>
      </c>
      <c r="AI40" s="109" t="e">
        <f t="shared" si="152"/>
        <v>#REF!</v>
      </c>
      <c r="AJ40" s="109" t="e">
        <f t="shared" si="152"/>
        <v>#REF!</v>
      </c>
      <c r="AK40" s="109" t="e">
        <f t="shared" si="152"/>
        <v>#REF!</v>
      </c>
      <c r="AL40" s="109" t="e">
        <f t="shared" si="152"/>
        <v>#REF!</v>
      </c>
    </row>
    <row r="41" spans="2:38">
      <c r="B41" s="108" t="s">
        <v>94</v>
      </c>
      <c r="C41" s="109" t="e">
        <f>IF(C38&lt;$H33+$B34+$H34,0,C42-C40)</f>
        <v>#REF!</v>
      </c>
      <c r="D41" s="109" t="e">
        <f t="shared" ref="D41" si="153">IF(D39&lt;C41,D39,IF(D38&lt;$H33+$B34+$H34,0,D42-D40))</f>
        <v>#REF!</v>
      </c>
      <c r="E41" s="109" t="e">
        <f t="shared" ref="E41" si="154">IF(E39&lt;D41,E39,IF(E38&lt;$H33+$B34+$H34,0,E42-E40))</f>
        <v>#REF!</v>
      </c>
      <c r="F41" s="109" t="e">
        <f t="shared" ref="F41" si="155">IF(F39&lt;E41,F39,IF(F38&lt;$H33+$B34+$H34,0,F42-F40))</f>
        <v>#REF!</v>
      </c>
      <c r="G41" s="109" t="e">
        <f t="shared" ref="G41" si="156">IF(G39&lt;F41,G39,IF(G38&lt;$H33+$B34+$H34,0,G42-G40))</f>
        <v>#REF!</v>
      </c>
      <c r="H41" s="109" t="e">
        <f t="shared" ref="H41" si="157">IF(H39&lt;G41,H39,IF(H38&lt;$H33+$B34+$H34,0,H42-H40))</f>
        <v>#REF!</v>
      </c>
      <c r="I41" s="109" t="e">
        <f t="shared" ref="I41" si="158">IF(I39&lt;H41,I39,IF(I38&lt;$H33+$B34+$H34,0,I42-I40))</f>
        <v>#REF!</v>
      </c>
      <c r="J41" s="109" t="e">
        <f t="shared" ref="J41" si="159">IF(J39&lt;I41,J39,IF(J38&lt;$H33+$B34+$H34,0,J42-J40))</f>
        <v>#REF!</v>
      </c>
      <c r="K41" s="109" t="e">
        <f t="shared" ref="K41" si="160">IF(K39&lt;J41,K39,IF(K38&lt;$H33+$B34+$H34,0,K42-K40))</f>
        <v>#REF!</v>
      </c>
      <c r="L41" s="109" t="e">
        <f t="shared" ref="L41" si="161">IF(L39&lt;K41,L39,IF(L38&lt;$H33+$B34+$H34,0,L42-L40))</f>
        <v>#REF!</v>
      </c>
      <c r="M41" s="109" t="e">
        <f t="shared" ref="M41" si="162">IF(M39&lt;L41,M39,IF(M38&lt;$H33+$B34+$H34,0,M42-M40))</f>
        <v>#REF!</v>
      </c>
      <c r="N41" s="109" t="e">
        <f t="shared" ref="N41" si="163">IF(N39&lt;M41,N39,IF(N38&lt;$H33+$B34+$H34,0,N42-N40))</f>
        <v>#REF!</v>
      </c>
      <c r="O41" s="146" t="e">
        <f t="shared" ref="O41:AL41" si="164">IF(O39&lt;N41,O39,IF(O38&lt;$H33+$B34+$H34,0,O42-O40))</f>
        <v>#REF!</v>
      </c>
      <c r="P41" s="109" t="e">
        <f t="shared" si="164"/>
        <v>#REF!</v>
      </c>
      <c r="Q41" s="109" t="e">
        <f t="shared" si="164"/>
        <v>#REF!</v>
      </c>
      <c r="R41" s="109" t="e">
        <f t="shared" si="164"/>
        <v>#REF!</v>
      </c>
      <c r="S41" s="109" t="e">
        <f t="shared" si="164"/>
        <v>#REF!</v>
      </c>
      <c r="T41" s="109" t="e">
        <f t="shared" si="164"/>
        <v>#REF!</v>
      </c>
      <c r="U41" s="109" t="e">
        <f t="shared" si="164"/>
        <v>#REF!</v>
      </c>
      <c r="V41" s="109" t="e">
        <f t="shared" si="164"/>
        <v>#REF!</v>
      </c>
      <c r="W41" s="109" t="e">
        <f t="shared" si="164"/>
        <v>#REF!</v>
      </c>
      <c r="X41" s="109" t="e">
        <f t="shared" si="164"/>
        <v>#REF!</v>
      </c>
      <c r="Y41" s="109" t="e">
        <f t="shared" si="164"/>
        <v>#REF!</v>
      </c>
      <c r="Z41" s="109" t="e">
        <f t="shared" si="164"/>
        <v>#REF!</v>
      </c>
      <c r="AA41" s="146" t="e">
        <f t="shared" si="164"/>
        <v>#REF!</v>
      </c>
      <c r="AB41" s="109" t="e">
        <f t="shared" si="164"/>
        <v>#REF!</v>
      </c>
      <c r="AC41" s="109" t="e">
        <f t="shared" si="164"/>
        <v>#REF!</v>
      </c>
      <c r="AD41" s="109" t="e">
        <f t="shared" si="164"/>
        <v>#REF!</v>
      </c>
      <c r="AE41" s="109" t="e">
        <f t="shared" si="164"/>
        <v>#REF!</v>
      </c>
      <c r="AF41" s="109" t="e">
        <f t="shared" si="164"/>
        <v>#REF!</v>
      </c>
      <c r="AG41" s="109" t="e">
        <f t="shared" si="164"/>
        <v>#REF!</v>
      </c>
      <c r="AH41" s="109" t="e">
        <f t="shared" si="164"/>
        <v>#REF!</v>
      </c>
      <c r="AI41" s="109" t="e">
        <f t="shared" si="164"/>
        <v>#REF!</v>
      </c>
      <c r="AJ41" s="109" t="e">
        <f t="shared" si="164"/>
        <v>#REF!</v>
      </c>
      <c r="AK41" s="109" t="e">
        <f t="shared" si="164"/>
        <v>#REF!</v>
      </c>
      <c r="AL41" s="109" t="e">
        <f t="shared" si="164"/>
        <v>#REF!</v>
      </c>
    </row>
    <row r="42" spans="2:38">
      <c r="B42" s="108" t="s">
        <v>95</v>
      </c>
      <c r="C42" s="109">
        <f>IF(B33=0,0,IF(H$20=0,C39/(B33-H33),B32*H32*POWER(1+H32,(B33-H33)/12)/(POWER(1+H32,(B33-H33)/12)-1)/12))</f>
        <v>0</v>
      </c>
      <c r="D42" s="109" t="e">
        <f t="shared" ref="D42:N42" si="165">IF(D39&gt;0,$C42,0)</f>
        <v>#REF!</v>
      </c>
      <c r="E42" s="109" t="e">
        <f t="shared" si="165"/>
        <v>#REF!</v>
      </c>
      <c r="F42" s="109" t="e">
        <f t="shared" si="165"/>
        <v>#REF!</v>
      </c>
      <c r="G42" s="109" t="e">
        <f t="shared" si="165"/>
        <v>#REF!</v>
      </c>
      <c r="H42" s="109" t="e">
        <f t="shared" si="165"/>
        <v>#REF!</v>
      </c>
      <c r="I42" s="109" t="e">
        <f t="shared" si="165"/>
        <v>#REF!</v>
      </c>
      <c r="J42" s="109" t="e">
        <f t="shared" si="165"/>
        <v>#REF!</v>
      </c>
      <c r="K42" s="109" t="e">
        <f t="shared" si="165"/>
        <v>#REF!</v>
      </c>
      <c r="L42" s="109" t="e">
        <f t="shared" si="165"/>
        <v>#REF!</v>
      </c>
      <c r="M42" s="109" t="e">
        <f t="shared" si="165"/>
        <v>#REF!</v>
      </c>
      <c r="N42" s="109" t="e">
        <f t="shared" si="165"/>
        <v>#REF!</v>
      </c>
      <c r="O42" s="146" t="e">
        <f t="shared" ref="O42:AL42" si="166">IF(O39&gt;0,$C42,0)</f>
        <v>#REF!</v>
      </c>
      <c r="P42" s="109" t="e">
        <f t="shared" si="166"/>
        <v>#REF!</v>
      </c>
      <c r="Q42" s="109" t="e">
        <f t="shared" si="166"/>
        <v>#REF!</v>
      </c>
      <c r="R42" s="109" t="e">
        <f t="shared" si="166"/>
        <v>#REF!</v>
      </c>
      <c r="S42" s="109" t="e">
        <f t="shared" si="166"/>
        <v>#REF!</v>
      </c>
      <c r="T42" s="109" t="e">
        <f t="shared" si="166"/>
        <v>#REF!</v>
      </c>
      <c r="U42" s="109" t="e">
        <f t="shared" si="166"/>
        <v>#REF!</v>
      </c>
      <c r="V42" s="109" t="e">
        <f t="shared" si="166"/>
        <v>#REF!</v>
      </c>
      <c r="W42" s="109" t="e">
        <f t="shared" si="166"/>
        <v>#REF!</v>
      </c>
      <c r="X42" s="109" t="e">
        <f t="shared" si="166"/>
        <v>#REF!</v>
      </c>
      <c r="Y42" s="109" t="e">
        <f t="shared" si="166"/>
        <v>#REF!</v>
      </c>
      <c r="Z42" s="109" t="e">
        <f t="shared" si="166"/>
        <v>#REF!</v>
      </c>
      <c r="AA42" s="146" t="e">
        <f t="shared" si="166"/>
        <v>#REF!</v>
      </c>
      <c r="AB42" s="109" t="e">
        <f t="shared" si="166"/>
        <v>#REF!</v>
      </c>
      <c r="AC42" s="109" t="e">
        <f t="shared" si="166"/>
        <v>#REF!</v>
      </c>
      <c r="AD42" s="109" t="e">
        <f t="shared" si="166"/>
        <v>#REF!</v>
      </c>
      <c r="AE42" s="109" t="e">
        <f t="shared" si="166"/>
        <v>#REF!</v>
      </c>
      <c r="AF42" s="109" t="e">
        <f t="shared" si="166"/>
        <v>#REF!</v>
      </c>
      <c r="AG42" s="109" t="e">
        <f t="shared" si="166"/>
        <v>#REF!</v>
      </c>
      <c r="AH42" s="109" t="e">
        <f t="shared" si="166"/>
        <v>#REF!</v>
      </c>
      <c r="AI42" s="109" t="e">
        <f t="shared" si="166"/>
        <v>#REF!</v>
      </c>
      <c r="AJ42" s="109" t="e">
        <f t="shared" si="166"/>
        <v>#REF!</v>
      </c>
      <c r="AK42" s="109" t="e">
        <f t="shared" si="166"/>
        <v>#REF!</v>
      </c>
      <c r="AL42" s="109" t="e">
        <f t="shared" si="166"/>
        <v>#REF!</v>
      </c>
    </row>
    <row r="43" spans="2:38" ht="13.5" thickBot="1">
      <c r="B43" s="112"/>
      <c r="O43" s="149"/>
      <c r="AA43" s="154"/>
    </row>
    <row r="44" spans="2:38" ht="16.5" thickBot="1">
      <c r="B44" s="80">
        <f>Finanzplanung!G24</f>
        <v>0</v>
      </c>
      <c r="C44" s="97" t="s">
        <v>89</v>
      </c>
      <c r="D44" s="98"/>
      <c r="E44" s="98"/>
      <c r="F44" s="98"/>
      <c r="H44" s="83">
        <f>Finanzplanung!I24</f>
        <v>0</v>
      </c>
      <c r="I44" s="97" t="s">
        <v>90</v>
      </c>
      <c r="J44" s="98"/>
      <c r="K44" s="99"/>
      <c r="L44" s="99"/>
      <c r="M44" s="100"/>
      <c r="O44" s="148"/>
      <c r="R44" s="782"/>
      <c r="S44" s="782"/>
      <c r="T44" s="782"/>
      <c r="U44" s="782"/>
      <c r="AA44" s="154"/>
    </row>
    <row r="45" spans="2:38" ht="16.5" thickBot="1">
      <c r="B45" s="87">
        <f>Finanzplanung!H24</f>
        <v>0</v>
      </c>
      <c r="C45" s="101" t="s">
        <v>204</v>
      </c>
      <c r="D45" s="98"/>
      <c r="E45" s="98"/>
      <c r="F45" s="98"/>
      <c r="H45" s="86">
        <f>Finanzplanung!J24</f>
        <v>0</v>
      </c>
      <c r="I45" s="97" t="s">
        <v>91</v>
      </c>
      <c r="J45" s="102"/>
      <c r="L45" s="99"/>
      <c r="M45" s="100"/>
      <c r="O45" s="148"/>
      <c r="S45" s="103"/>
      <c r="T45" s="103"/>
      <c r="U45" s="103"/>
      <c r="AA45" s="154"/>
    </row>
    <row r="46" spans="2:38" ht="16.5" thickBot="1">
      <c r="B46" s="82" t="e">
        <f>B34</f>
        <v>#REF!</v>
      </c>
      <c r="C46" s="97" t="s">
        <v>207</v>
      </c>
      <c r="D46" s="98"/>
      <c r="E46" s="98"/>
      <c r="F46" s="98"/>
      <c r="H46" s="86">
        <f>Finanzplanung!K24</f>
        <v>0</v>
      </c>
      <c r="I46" s="97" t="s">
        <v>91</v>
      </c>
      <c r="J46" s="102" t="s">
        <v>206</v>
      </c>
      <c r="L46" s="99"/>
      <c r="M46" s="100"/>
      <c r="O46" s="148"/>
      <c r="S46" s="103"/>
      <c r="T46" s="103"/>
      <c r="U46" s="103"/>
      <c r="AA46" s="154"/>
    </row>
    <row r="47" spans="2:38" ht="16.5" thickBot="1">
      <c r="B47" s="84"/>
      <c r="C47" s="97"/>
      <c r="D47" s="98"/>
      <c r="E47" s="98"/>
      <c r="F47" s="98"/>
      <c r="H47" s="85"/>
      <c r="I47" s="97"/>
      <c r="J47" s="102"/>
      <c r="L47" s="99"/>
      <c r="M47" s="100"/>
      <c r="O47" s="148"/>
      <c r="S47" s="103"/>
      <c r="T47" s="103"/>
      <c r="U47" s="103"/>
      <c r="AA47" s="154"/>
    </row>
    <row r="48" spans="2:38" ht="16.5" thickBot="1">
      <c r="B48" s="104" t="s">
        <v>1437</v>
      </c>
      <c r="C48" s="105" t="str">
        <f>Finanzplanung!F24</f>
        <v>Kreditsumme (wird verzinst und getilgt)</v>
      </c>
      <c r="D48" s="98"/>
      <c r="E48" s="98"/>
      <c r="F48" s="98"/>
      <c r="H48" s="85"/>
      <c r="I48" s="97"/>
      <c r="J48" s="102"/>
      <c r="L48" s="99"/>
      <c r="M48" s="100"/>
      <c r="O48" s="148"/>
      <c r="S48" s="103"/>
      <c r="T48" s="103"/>
      <c r="U48" s="103"/>
      <c r="AA48" s="154"/>
    </row>
    <row r="49" spans="1:38" ht="15.75" thickBot="1">
      <c r="B49" s="106" t="s">
        <v>1438</v>
      </c>
      <c r="C49" s="107" t="e">
        <f>+C37</f>
        <v>#REF!</v>
      </c>
      <c r="D49" s="92"/>
      <c r="E49" s="92"/>
      <c r="F49" s="92"/>
      <c r="G49" s="92"/>
      <c r="H49" s="92"/>
      <c r="I49" s="92"/>
      <c r="J49" s="92"/>
      <c r="K49" s="92"/>
      <c r="L49" s="92"/>
      <c r="M49" s="92"/>
      <c r="O49" s="144" t="s">
        <v>1438</v>
      </c>
      <c r="P49" s="107" t="e">
        <f>+C49+1</f>
        <v>#REF!</v>
      </c>
      <c r="Q49" s="92"/>
      <c r="R49" s="92"/>
      <c r="S49" s="92"/>
      <c r="T49" s="92"/>
      <c r="U49" s="92"/>
      <c r="V49" s="92"/>
      <c r="W49" s="92"/>
      <c r="X49" s="92"/>
      <c r="Y49" s="92"/>
      <c r="Z49" s="92"/>
      <c r="AA49" s="144" t="s">
        <v>1438</v>
      </c>
      <c r="AB49" s="107" t="e">
        <f>+P49+1</f>
        <v>#REF!</v>
      </c>
      <c r="AC49" s="92"/>
      <c r="AD49" s="92"/>
      <c r="AE49" s="92"/>
      <c r="AF49" s="92"/>
      <c r="AG49" s="92"/>
      <c r="AH49" s="92"/>
      <c r="AI49" s="92"/>
      <c r="AJ49" s="92"/>
      <c r="AK49" s="92"/>
      <c r="AL49" s="92"/>
    </row>
    <row r="50" spans="1:38">
      <c r="B50" s="92" t="s">
        <v>86</v>
      </c>
      <c r="C50" s="92">
        <v>1</v>
      </c>
      <c r="D50" s="92">
        <f t="shared" ref="D50" si="167">C50+1</f>
        <v>2</v>
      </c>
      <c r="E50" s="92">
        <f t="shared" ref="E50" si="168">D50+1</f>
        <v>3</v>
      </c>
      <c r="F50" s="92">
        <f t="shared" ref="F50" si="169">E50+1</f>
        <v>4</v>
      </c>
      <c r="G50" s="92">
        <f t="shared" ref="G50" si="170">F50+1</f>
        <v>5</v>
      </c>
      <c r="H50" s="92">
        <f t="shared" ref="H50" si="171">G50+1</f>
        <v>6</v>
      </c>
      <c r="I50" s="92">
        <f t="shared" ref="I50" si="172">H50+1</f>
        <v>7</v>
      </c>
      <c r="J50" s="92">
        <f t="shared" ref="J50" si="173">I50+1</f>
        <v>8</v>
      </c>
      <c r="K50" s="92">
        <f t="shared" ref="K50" si="174">J50+1</f>
        <v>9</v>
      </c>
      <c r="L50" s="92">
        <f t="shared" ref="L50" si="175">K50+1</f>
        <v>10</v>
      </c>
      <c r="M50" s="92">
        <f t="shared" ref="M50" si="176">L50+1</f>
        <v>11</v>
      </c>
      <c r="N50" s="92">
        <f t="shared" ref="N50" si="177">M50+1</f>
        <v>12</v>
      </c>
      <c r="O50" s="145">
        <f>N50+1</f>
        <v>13</v>
      </c>
      <c r="P50" s="92">
        <f t="shared" ref="P50" si="178">O50+1</f>
        <v>14</v>
      </c>
      <c r="Q50" s="92">
        <f t="shared" ref="Q50" si="179">P50+1</f>
        <v>15</v>
      </c>
      <c r="R50" s="92">
        <f t="shared" ref="R50" si="180">Q50+1</f>
        <v>16</v>
      </c>
      <c r="S50" s="92">
        <f t="shared" ref="S50" si="181">R50+1</f>
        <v>17</v>
      </c>
      <c r="T50" s="92">
        <f t="shared" ref="T50" si="182">S50+1</f>
        <v>18</v>
      </c>
      <c r="U50" s="92">
        <f t="shared" ref="U50" si="183">T50+1</f>
        <v>19</v>
      </c>
      <c r="V50" s="92">
        <f t="shared" ref="V50" si="184">U50+1</f>
        <v>20</v>
      </c>
      <c r="W50" s="92">
        <f t="shared" ref="W50" si="185">V50+1</f>
        <v>21</v>
      </c>
      <c r="X50" s="92">
        <f t="shared" ref="X50" si="186">W50+1</f>
        <v>22</v>
      </c>
      <c r="Y50" s="92">
        <f t="shared" ref="Y50" si="187">X50+1</f>
        <v>23</v>
      </c>
      <c r="Z50" s="92">
        <f t="shared" ref="Z50" si="188">Y50+1</f>
        <v>24</v>
      </c>
      <c r="AA50" s="145">
        <f>Z50+1</f>
        <v>25</v>
      </c>
      <c r="AB50" s="92">
        <f t="shared" ref="AB50" si="189">AA50+1</f>
        <v>26</v>
      </c>
      <c r="AC50" s="92">
        <f t="shared" ref="AC50" si="190">AB50+1</f>
        <v>27</v>
      </c>
      <c r="AD50" s="92">
        <f t="shared" ref="AD50" si="191">AC50+1</f>
        <v>28</v>
      </c>
      <c r="AE50" s="92">
        <f t="shared" ref="AE50" si="192">AD50+1</f>
        <v>29</v>
      </c>
      <c r="AF50" s="92">
        <f t="shared" ref="AF50" si="193">AE50+1</f>
        <v>30</v>
      </c>
      <c r="AG50" s="92">
        <f t="shared" ref="AG50" si="194">AF50+1</f>
        <v>31</v>
      </c>
      <c r="AH50" s="92">
        <f t="shared" ref="AH50" si="195">AG50+1</f>
        <v>32</v>
      </c>
      <c r="AI50" s="92">
        <f t="shared" ref="AI50" si="196">AH50+1</f>
        <v>33</v>
      </c>
      <c r="AJ50" s="92">
        <f t="shared" ref="AJ50" si="197">AI50+1</f>
        <v>34</v>
      </c>
      <c r="AK50" s="92">
        <f t="shared" ref="AK50" si="198">AJ50+1</f>
        <v>35</v>
      </c>
      <c r="AL50" s="92">
        <f t="shared" ref="AL50" si="199">AK50+1</f>
        <v>36</v>
      </c>
    </row>
    <row r="51" spans="1:38">
      <c r="B51" s="108" t="s">
        <v>92</v>
      </c>
      <c r="C51" s="109">
        <f>+B44</f>
        <v>0</v>
      </c>
      <c r="D51" s="109" t="e">
        <f>IF(C51-C53&lt;0,0,C51-C53)</f>
        <v>#REF!</v>
      </c>
      <c r="E51" s="109" t="e">
        <f t="shared" ref="E51" si="200">IF(D51-D53&lt;0,0,D51-D53)</f>
        <v>#REF!</v>
      </c>
      <c r="F51" s="109" t="e">
        <f t="shared" ref="F51" si="201">IF(E51-E53&lt;0,0,E51-E53)</f>
        <v>#REF!</v>
      </c>
      <c r="G51" s="109" t="e">
        <f t="shared" ref="G51" si="202">IF(F51-F53&lt;0,0,F51-F53)</f>
        <v>#REF!</v>
      </c>
      <c r="H51" s="109" t="e">
        <f t="shared" ref="H51" si="203">IF(G51-G53&lt;0,0,G51-G53)</f>
        <v>#REF!</v>
      </c>
      <c r="I51" s="109" t="e">
        <f t="shared" ref="I51" si="204">IF(H51-H53&lt;0,0,H51-H53)</f>
        <v>#REF!</v>
      </c>
      <c r="J51" s="109" t="e">
        <f t="shared" ref="J51" si="205">IF(I51-I53&lt;0,0,I51-I53)</f>
        <v>#REF!</v>
      </c>
      <c r="K51" s="109" t="e">
        <f t="shared" ref="K51" si="206">IF(J51-J53&lt;0,0,J51-J53)</f>
        <v>#REF!</v>
      </c>
      <c r="L51" s="109" t="e">
        <f t="shared" ref="L51" si="207">IF(K51-K53&lt;0,0,K51-K53)</f>
        <v>#REF!</v>
      </c>
      <c r="M51" s="109" t="e">
        <f t="shared" ref="M51" si="208">IF(L51-L53&lt;0,0,L51-L53)</f>
        <v>#REF!</v>
      </c>
      <c r="N51" s="109" t="e">
        <f t="shared" ref="N51" si="209">IF(M51-M53&lt;0,0,M51-M53)</f>
        <v>#REF!</v>
      </c>
      <c r="O51" s="146" t="e">
        <f>IF(N51-N53&lt;0,0,N51-N53)</f>
        <v>#REF!</v>
      </c>
      <c r="P51" s="109" t="e">
        <f>IF(O51-O53&lt;0,0,O51-O53)</f>
        <v>#REF!</v>
      </c>
      <c r="Q51" s="109" t="e">
        <f>IF(P51-P53&lt;0,0,P51-P53)</f>
        <v>#REF!</v>
      </c>
      <c r="R51" s="109" t="e">
        <f t="shared" ref="R51" si="210">IF(Q51-Q53&lt;0,0,Q51-Q53)</f>
        <v>#REF!</v>
      </c>
      <c r="S51" s="109" t="e">
        <f t="shared" ref="S51" si="211">IF(R51-R53&lt;0,0,R51-R53)</f>
        <v>#REF!</v>
      </c>
      <c r="T51" s="109" t="e">
        <f t="shared" ref="T51" si="212">IF(S51-S53&lt;0,0,S51-S53)</f>
        <v>#REF!</v>
      </c>
      <c r="U51" s="109" t="e">
        <f t="shared" ref="U51" si="213">IF(T51-T53&lt;0,0,T51-T53)</f>
        <v>#REF!</v>
      </c>
      <c r="V51" s="109" t="e">
        <f t="shared" ref="V51" si="214">IF(U51-U53&lt;0,0,U51-U53)</f>
        <v>#REF!</v>
      </c>
      <c r="W51" s="109" t="e">
        <f t="shared" ref="W51" si="215">IF(V51-V53&lt;0,0,V51-V53)</f>
        <v>#REF!</v>
      </c>
      <c r="X51" s="109" t="e">
        <f t="shared" ref="X51" si="216">IF(W51-W53&lt;0,0,W51-W53)</f>
        <v>#REF!</v>
      </c>
      <c r="Y51" s="109" t="e">
        <f t="shared" ref="Y51" si="217">IF(X51-X53&lt;0,0,X51-X53)</f>
        <v>#REF!</v>
      </c>
      <c r="Z51" s="109" t="e">
        <f t="shared" ref="Z51" si="218">IF(Y51-Y53&lt;0,0,Y51-Y53)</f>
        <v>#REF!</v>
      </c>
      <c r="AA51" s="146" t="e">
        <f>IF(Z51-Z53&lt;0,0,Z51-Z53)</f>
        <v>#REF!</v>
      </c>
      <c r="AB51" s="109" t="e">
        <f t="shared" ref="AB51" si="219">IF(AA51-AA53&lt;0,0,AA51-AA53)</f>
        <v>#REF!</v>
      </c>
      <c r="AC51" s="109" t="e">
        <f>IF(AB51-AB53&lt;0,0,AB51-AB53)</f>
        <v>#REF!</v>
      </c>
      <c r="AD51" s="109" t="e">
        <f t="shared" ref="AD51" si="220">IF(AC51-AC53&lt;0,0,AC51-AC53)</f>
        <v>#REF!</v>
      </c>
      <c r="AE51" s="109" t="e">
        <f t="shared" ref="AE51" si="221">IF(AD51-AD53&lt;0,0,AD51-AD53)</f>
        <v>#REF!</v>
      </c>
      <c r="AF51" s="109" t="e">
        <f t="shared" ref="AF51" si="222">IF(AE51-AE53&lt;0,0,AE51-AE53)</f>
        <v>#REF!</v>
      </c>
      <c r="AG51" s="109" t="e">
        <f t="shared" ref="AG51" si="223">IF(AF51-AF53&lt;0,0,AF51-AF53)</f>
        <v>#REF!</v>
      </c>
      <c r="AH51" s="109" t="e">
        <f t="shared" ref="AH51" si="224">IF(AG51-AG53&lt;0,0,AG51-AG53)</f>
        <v>#REF!</v>
      </c>
      <c r="AI51" s="109" t="e">
        <f t="shared" ref="AI51" si="225">IF(AH51-AH53&lt;0,0,AH51-AH53)</f>
        <v>#REF!</v>
      </c>
      <c r="AJ51" s="109" t="e">
        <f t="shared" ref="AJ51" si="226">IF(AI51-AI53&lt;0,0,AI51-AI53)</f>
        <v>#REF!</v>
      </c>
      <c r="AK51" s="109" t="e">
        <f t="shared" ref="AK51" si="227">IF(AJ51-AJ53&lt;0,0,AJ51-AJ53)</f>
        <v>#REF!</v>
      </c>
      <c r="AL51" s="109" t="e">
        <f t="shared" ref="AL51" si="228">IF(AK51-AK53&lt;0,0,AK51-AK53)</f>
        <v>#REF!</v>
      </c>
    </row>
    <row r="52" spans="1:38">
      <c r="B52" s="108" t="s">
        <v>93</v>
      </c>
      <c r="C52" s="109" t="e">
        <f>IF(C50&lt;$B46+$H46,0,C51*$H44/12)</f>
        <v>#REF!</v>
      </c>
      <c r="D52" s="109" t="e">
        <f>IF(D50&lt;$B46+$H46,0,IF(D51=0,0,D51*$H44/12))</f>
        <v>#REF!</v>
      </c>
      <c r="E52" s="109" t="e">
        <f t="shared" ref="E52:AL52" si="229">IF(E50&lt;$B46+$H46,0,IF(E51=0,0,E51*$H44/12))</f>
        <v>#REF!</v>
      </c>
      <c r="F52" s="109" t="e">
        <f t="shared" si="229"/>
        <v>#REF!</v>
      </c>
      <c r="G52" s="109" t="e">
        <f t="shared" si="229"/>
        <v>#REF!</v>
      </c>
      <c r="H52" s="109" t="e">
        <f t="shared" si="229"/>
        <v>#REF!</v>
      </c>
      <c r="I52" s="109" t="e">
        <f t="shared" si="229"/>
        <v>#REF!</v>
      </c>
      <c r="J52" s="109" t="e">
        <f t="shared" si="229"/>
        <v>#REF!</v>
      </c>
      <c r="K52" s="109" t="e">
        <f t="shared" si="229"/>
        <v>#REF!</v>
      </c>
      <c r="L52" s="109" t="e">
        <f t="shared" si="229"/>
        <v>#REF!</v>
      </c>
      <c r="M52" s="109" t="e">
        <f t="shared" si="229"/>
        <v>#REF!</v>
      </c>
      <c r="N52" s="109" t="e">
        <f t="shared" si="229"/>
        <v>#REF!</v>
      </c>
      <c r="O52" s="146" t="e">
        <f t="shared" si="229"/>
        <v>#REF!</v>
      </c>
      <c r="P52" s="109" t="e">
        <f t="shared" si="229"/>
        <v>#REF!</v>
      </c>
      <c r="Q52" s="109" t="e">
        <f t="shared" si="229"/>
        <v>#REF!</v>
      </c>
      <c r="R52" s="109" t="e">
        <f t="shared" si="229"/>
        <v>#REF!</v>
      </c>
      <c r="S52" s="109" t="e">
        <f t="shared" si="229"/>
        <v>#REF!</v>
      </c>
      <c r="T52" s="109" t="e">
        <f t="shared" si="229"/>
        <v>#REF!</v>
      </c>
      <c r="U52" s="109" t="e">
        <f t="shared" si="229"/>
        <v>#REF!</v>
      </c>
      <c r="V52" s="109" t="e">
        <f t="shared" si="229"/>
        <v>#REF!</v>
      </c>
      <c r="W52" s="109" t="e">
        <f t="shared" si="229"/>
        <v>#REF!</v>
      </c>
      <c r="X52" s="109" t="e">
        <f t="shared" si="229"/>
        <v>#REF!</v>
      </c>
      <c r="Y52" s="109" t="e">
        <f t="shared" si="229"/>
        <v>#REF!</v>
      </c>
      <c r="Z52" s="109" t="e">
        <f t="shared" si="229"/>
        <v>#REF!</v>
      </c>
      <c r="AA52" s="146" t="e">
        <f t="shared" si="229"/>
        <v>#REF!</v>
      </c>
      <c r="AB52" s="109" t="e">
        <f t="shared" si="229"/>
        <v>#REF!</v>
      </c>
      <c r="AC52" s="109" t="e">
        <f t="shared" si="229"/>
        <v>#REF!</v>
      </c>
      <c r="AD52" s="109" t="e">
        <f t="shared" si="229"/>
        <v>#REF!</v>
      </c>
      <c r="AE52" s="109" t="e">
        <f t="shared" si="229"/>
        <v>#REF!</v>
      </c>
      <c r="AF52" s="109" t="e">
        <f t="shared" si="229"/>
        <v>#REF!</v>
      </c>
      <c r="AG52" s="109" t="e">
        <f t="shared" si="229"/>
        <v>#REF!</v>
      </c>
      <c r="AH52" s="109" t="e">
        <f t="shared" si="229"/>
        <v>#REF!</v>
      </c>
      <c r="AI52" s="109" t="e">
        <f t="shared" si="229"/>
        <v>#REF!</v>
      </c>
      <c r="AJ52" s="109" t="e">
        <f t="shared" si="229"/>
        <v>#REF!</v>
      </c>
      <c r="AK52" s="109" t="e">
        <f t="shared" si="229"/>
        <v>#REF!</v>
      </c>
      <c r="AL52" s="109" t="e">
        <f t="shared" si="229"/>
        <v>#REF!</v>
      </c>
    </row>
    <row r="53" spans="1:38">
      <c r="B53" s="108" t="s">
        <v>94</v>
      </c>
      <c r="C53" s="109" t="e">
        <f>IF(C50&lt;$H45+$B46+$H46,0,C54-C52)</f>
        <v>#REF!</v>
      </c>
      <c r="D53" s="109" t="e">
        <f t="shared" ref="D53" si="230">IF(D51&lt;C53,D51,IF(D50&lt;$H45+$B46+$H46,0,D54-D52))</f>
        <v>#REF!</v>
      </c>
      <c r="E53" s="109" t="e">
        <f t="shared" ref="E53" si="231">IF(E51&lt;D53,E51,IF(E50&lt;$H45+$B46+$H46,0,E54-E52))</f>
        <v>#REF!</v>
      </c>
      <c r="F53" s="109" t="e">
        <f t="shared" ref="F53" si="232">IF(F51&lt;E53,F51,IF(F50&lt;$H45+$B46+$H46,0,F54-F52))</f>
        <v>#REF!</v>
      </c>
      <c r="G53" s="109" t="e">
        <f t="shared" ref="G53" si="233">IF(G51&lt;F53,G51,IF(G50&lt;$H45+$B46+$H46,0,G54-G52))</f>
        <v>#REF!</v>
      </c>
      <c r="H53" s="109" t="e">
        <f t="shared" ref="H53" si="234">IF(H51&lt;G53,H51,IF(H50&lt;$H45+$B46+$H46,0,H54-H52))</f>
        <v>#REF!</v>
      </c>
      <c r="I53" s="109" t="e">
        <f t="shared" ref="I53" si="235">IF(I51&lt;H53,I51,IF(I50&lt;$H45+$B46+$H46,0,I54-I52))</f>
        <v>#REF!</v>
      </c>
      <c r="J53" s="109" t="e">
        <f t="shared" ref="J53" si="236">IF(J51&lt;I53,J51,IF(J50&lt;$H45+$B46+$H46,0,J54-J52))</f>
        <v>#REF!</v>
      </c>
      <c r="K53" s="109" t="e">
        <f t="shared" ref="K53" si="237">IF(K51&lt;J53,K51,IF(K50&lt;$H45+$B46+$H46,0,K54-K52))</f>
        <v>#REF!</v>
      </c>
      <c r="L53" s="109" t="e">
        <f t="shared" ref="L53" si="238">IF(L51&lt;K53,L51,IF(L50&lt;$H45+$B46+$H46,0,L54-L52))</f>
        <v>#REF!</v>
      </c>
      <c r="M53" s="109" t="e">
        <f t="shared" ref="M53" si="239">IF(M51&lt;L53,M51,IF(M50&lt;$H45+$B46+$H46,0,M54-M52))</f>
        <v>#REF!</v>
      </c>
      <c r="N53" s="109" t="e">
        <f t="shared" ref="N53" si="240">IF(N51&lt;M53,N51,IF(N50&lt;$H45+$B46+$H46,0,N54-N52))</f>
        <v>#REF!</v>
      </c>
      <c r="O53" s="146" t="e">
        <f t="shared" ref="O53:AL53" si="241">IF(O51&lt;N53,O51,IF(O50&lt;$H45+$B46+$H46,0,O54-O52))</f>
        <v>#REF!</v>
      </c>
      <c r="P53" s="109" t="e">
        <f t="shared" si="241"/>
        <v>#REF!</v>
      </c>
      <c r="Q53" s="109" t="e">
        <f t="shared" si="241"/>
        <v>#REF!</v>
      </c>
      <c r="R53" s="109" t="e">
        <f t="shared" si="241"/>
        <v>#REF!</v>
      </c>
      <c r="S53" s="109" t="e">
        <f t="shared" si="241"/>
        <v>#REF!</v>
      </c>
      <c r="T53" s="109" t="e">
        <f t="shared" si="241"/>
        <v>#REF!</v>
      </c>
      <c r="U53" s="109" t="e">
        <f t="shared" si="241"/>
        <v>#REF!</v>
      </c>
      <c r="V53" s="109" t="e">
        <f t="shared" si="241"/>
        <v>#REF!</v>
      </c>
      <c r="W53" s="109" t="e">
        <f t="shared" si="241"/>
        <v>#REF!</v>
      </c>
      <c r="X53" s="109" t="e">
        <f t="shared" si="241"/>
        <v>#REF!</v>
      </c>
      <c r="Y53" s="109" t="e">
        <f t="shared" si="241"/>
        <v>#REF!</v>
      </c>
      <c r="Z53" s="109" t="e">
        <f t="shared" si="241"/>
        <v>#REF!</v>
      </c>
      <c r="AA53" s="146" t="e">
        <f t="shared" si="241"/>
        <v>#REF!</v>
      </c>
      <c r="AB53" s="109" t="e">
        <f t="shared" si="241"/>
        <v>#REF!</v>
      </c>
      <c r="AC53" s="109" t="e">
        <f t="shared" si="241"/>
        <v>#REF!</v>
      </c>
      <c r="AD53" s="109" t="e">
        <f t="shared" si="241"/>
        <v>#REF!</v>
      </c>
      <c r="AE53" s="109" t="e">
        <f t="shared" si="241"/>
        <v>#REF!</v>
      </c>
      <c r="AF53" s="109" t="e">
        <f t="shared" si="241"/>
        <v>#REF!</v>
      </c>
      <c r="AG53" s="109" t="e">
        <f t="shared" si="241"/>
        <v>#REF!</v>
      </c>
      <c r="AH53" s="109" t="e">
        <f t="shared" si="241"/>
        <v>#REF!</v>
      </c>
      <c r="AI53" s="109" t="e">
        <f t="shared" si="241"/>
        <v>#REF!</v>
      </c>
      <c r="AJ53" s="109" t="e">
        <f t="shared" si="241"/>
        <v>#REF!</v>
      </c>
      <c r="AK53" s="109" t="e">
        <f t="shared" si="241"/>
        <v>#REF!</v>
      </c>
      <c r="AL53" s="109" t="e">
        <f t="shared" si="241"/>
        <v>#REF!</v>
      </c>
    </row>
    <row r="54" spans="1:38">
      <c r="B54" s="108" t="s">
        <v>95</v>
      </c>
      <c r="C54" s="109">
        <f>IF(B45=0,0,IF(H44=0,C51/(B45-H45),B44*H44*POWER(1+H44,(B45-H45)/12)/(POWER(1+H44,(B45-H45)/12)-1)/12))</f>
        <v>0</v>
      </c>
      <c r="D54" s="109" t="e">
        <f t="shared" ref="D54:N54" si="242">IF(D51&gt;0,$C54,0)</f>
        <v>#REF!</v>
      </c>
      <c r="E54" s="109" t="e">
        <f t="shared" si="242"/>
        <v>#REF!</v>
      </c>
      <c r="F54" s="109" t="e">
        <f t="shared" si="242"/>
        <v>#REF!</v>
      </c>
      <c r="G54" s="109" t="e">
        <f t="shared" si="242"/>
        <v>#REF!</v>
      </c>
      <c r="H54" s="109" t="e">
        <f t="shared" si="242"/>
        <v>#REF!</v>
      </c>
      <c r="I54" s="109" t="e">
        <f t="shared" si="242"/>
        <v>#REF!</v>
      </c>
      <c r="J54" s="109" t="e">
        <f t="shared" si="242"/>
        <v>#REF!</v>
      </c>
      <c r="K54" s="109" t="e">
        <f t="shared" si="242"/>
        <v>#REF!</v>
      </c>
      <c r="L54" s="109" t="e">
        <f t="shared" si="242"/>
        <v>#REF!</v>
      </c>
      <c r="M54" s="109" t="e">
        <f t="shared" si="242"/>
        <v>#REF!</v>
      </c>
      <c r="N54" s="109" t="e">
        <f t="shared" si="242"/>
        <v>#REF!</v>
      </c>
      <c r="O54" s="146" t="e">
        <f t="shared" ref="O54:AL54" si="243">IF(O51&gt;0,$C54,0)</f>
        <v>#REF!</v>
      </c>
      <c r="P54" s="109" t="e">
        <f t="shared" si="243"/>
        <v>#REF!</v>
      </c>
      <c r="Q54" s="109" t="e">
        <f t="shared" si="243"/>
        <v>#REF!</v>
      </c>
      <c r="R54" s="109" t="e">
        <f t="shared" si="243"/>
        <v>#REF!</v>
      </c>
      <c r="S54" s="109" t="e">
        <f t="shared" si="243"/>
        <v>#REF!</v>
      </c>
      <c r="T54" s="109" t="e">
        <f t="shared" si="243"/>
        <v>#REF!</v>
      </c>
      <c r="U54" s="109" t="e">
        <f t="shared" si="243"/>
        <v>#REF!</v>
      </c>
      <c r="V54" s="109" t="e">
        <f t="shared" si="243"/>
        <v>#REF!</v>
      </c>
      <c r="W54" s="109" t="e">
        <f t="shared" si="243"/>
        <v>#REF!</v>
      </c>
      <c r="X54" s="109" t="e">
        <f t="shared" si="243"/>
        <v>#REF!</v>
      </c>
      <c r="Y54" s="109" t="e">
        <f t="shared" si="243"/>
        <v>#REF!</v>
      </c>
      <c r="Z54" s="109" t="e">
        <f t="shared" si="243"/>
        <v>#REF!</v>
      </c>
      <c r="AA54" s="146" t="e">
        <f t="shared" si="243"/>
        <v>#REF!</v>
      </c>
      <c r="AB54" s="109" t="e">
        <f t="shared" si="243"/>
        <v>#REF!</v>
      </c>
      <c r="AC54" s="109" t="e">
        <f t="shared" si="243"/>
        <v>#REF!</v>
      </c>
      <c r="AD54" s="109" t="e">
        <f t="shared" si="243"/>
        <v>#REF!</v>
      </c>
      <c r="AE54" s="109" t="e">
        <f t="shared" si="243"/>
        <v>#REF!</v>
      </c>
      <c r="AF54" s="109" t="e">
        <f t="shared" si="243"/>
        <v>#REF!</v>
      </c>
      <c r="AG54" s="109" t="e">
        <f t="shared" si="243"/>
        <v>#REF!</v>
      </c>
      <c r="AH54" s="109" t="e">
        <f t="shared" si="243"/>
        <v>#REF!</v>
      </c>
      <c r="AI54" s="109" t="e">
        <f t="shared" si="243"/>
        <v>#REF!</v>
      </c>
      <c r="AJ54" s="109" t="e">
        <f t="shared" si="243"/>
        <v>#REF!</v>
      </c>
      <c r="AK54" s="109" t="e">
        <f t="shared" si="243"/>
        <v>#REF!</v>
      </c>
      <c r="AL54" s="109" t="e">
        <f t="shared" si="243"/>
        <v>#REF!</v>
      </c>
    </row>
    <row r="55" spans="1:38" ht="13.5" thickBot="1">
      <c r="B55" s="112"/>
      <c r="O55" s="150"/>
      <c r="AA55" s="154"/>
    </row>
    <row r="56" spans="1:38" ht="18.75" thickBot="1">
      <c r="B56" s="779" t="s">
        <v>1440</v>
      </c>
      <c r="C56" s="781"/>
      <c r="D56" s="92"/>
      <c r="E56" s="92"/>
      <c r="F56" s="92"/>
      <c r="G56" s="92"/>
      <c r="H56" s="92"/>
      <c r="I56" s="92"/>
      <c r="J56" s="92"/>
      <c r="K56" s="92"/>
      <c r="L56" s="92"/>
      <c r="M56" s="92"/>
      <c r="N56" s="92"/>
      <c r="O56" s="145"/>
      <c r="AA56" s="154"/>
    </row>
    <row r="57" spans="1:38" ht="15">
      <c r="B57" s="113" t="s">
        <v>93</v>
      </c>
      <c r="C57" s="114" t="e">
        <f t="shared" ref="C57:AL57" si="244">C52+C40+C28+C16</f>
        <v>#REF!</v>
      </c>
      <c r="D57" s="114" t="e">
        <f t="shared" si="244"/>
        <v>#REF!</v>
      </c>
      <c r="E57" s="114" t="e">
        <f t="shared" si="244"/>
        <v>#REF!</v>
      </c>
      <c r="F57" s="114" t="e">
        <f t="shared" si="244"/>
        <v>#REF!</v>
      </c>
      <c r="G57" s="114" t="e">
        <f t="shared" si="244"/>
        <v>#REF!</v>
      </c>
      <c r="H57" s="114" t="e">
        <f t="shared" si="244"/>
        <v>#REF!</v>
      </c>
      <c r="I57" s="114" t="e">
        <f t="shared" si="244"/>
        <v>#REF!</v>
      </c>
      <c r="J57" s="114" t="e">
        <f t="shared" si="244"/>
        <v>#REF!</v>
      </c>
      <c r="K57" s="114" t="e">
        <f t="shared" si="244"/>
        <v>#REF!</v>
      </c>
      <c r="L57" s="114" t="e">
        <f t="shared" si="244"/>
        <v>#REF!</v>
      </c>
      <c r="M57" s="114" t="e">
        <f t="shared" si="244"/>
        <v>#REF!</v>
      </c>
      <c r="N57" s="114" t="e">
        <f t="shared" si="244"/>
        <v>#REF!</v>
      </c>
      <c r="O57" s="151" t="e">
        <f t="shared" si="244"/>
        <v>#REF!</v>
      </c>
      <c r="P57" s="114" t="e">
        <f t="shared" si="244"/>
        <v>#REF!</v>
      </c>
      <c r="Q57" s="114" t="e">
        <f t="shared" si="244"/>
        <v>#REF!</v>
      </c>
      <c r="R57" s="114" t="e">
        <f t="shared" si="244"/>
        <v>#REF!</v>
      </c>
      <c r="S57" s="114" t="e">
        <f t="shared" si="244"/>
        <v>#REF!</v>
      </c>
      <c r="T57" s="114" t="e">
        <f t="shared" si="244"/>
        <v>#REF!</v>
      </c>
      <c r="U57" s="114" t="e">
        <f t="shared" si="244"/>
        <v>#REF!</v>
      </c>
      <c r="V57" s="114" t="e">
        <f t="shared" si="244"/>
        <v>#REF!</v>
      </c>
      <c r="W57" s="114" t="e">
        <f t="shared" si="244"/>
        <v>#REF!</v>
      </c>
      <c r="X57" s="114" t="e">
        <f t="shared" si="244"/>
        <v>#REF!</v>
      </c>
      <c r="Y57" s="114" t="e">
        <f t="shared" si="244"/>
        <v>#REF!</v>
      </c>
      <c r="Z57" s="114" t="e">
        <f t="shared" si="244"/>
        <v>#REF!</v>
      </c>
      <c r="AA57" s="151" t="e">
        <f t="shared" si="244"/>
        <v>#REF!</v>
      </c>
      <c r="AB57" s="114" t="e">
        <f t="shared" si="244"/>
        <v>#REF!</v>
      </c>
      <c r="AC57" s="114" t="e">
        <f t="shared" si="244"/>
        <v>#REF!</v>
      </c>
      <c r="AD57" s="114" t="e">
        <f t="shared" si="244"/>
        <v>#REF!</v>
      </c>
      <c r="AE57" s="114" t="e">
        <f t="shared" si="244"/>
        <v>#REF!</v>
      </c>
      <c r="AF57" s="114" t="e">
        <f t="shared" si="244"/>
        <v>#REF!</v>
      </c>
      <c r="AG57" s="114" t="e">
        <f t="shared" si="244"/>
        <v>#REF!</v>
      </c>
      <c r="AH57" s="114" t="e">
        <f t="shared" si="244"/>
        <v>#REF!</v>
      </c>
      <c r="AI57" s="114" t="e">
        <f t="shared" si="244"/>
        <v>#REF!</v>
      </c>
      <c r="AJ57" s="114" t="e">
        <f t="shared" si="244"/>
        <v>#REF!</v>
      </c>
      <c r="AK57" s="114" t="e">
        <f t="shared" si="244"/>
        <v>#REF!</v>
      </c>
      <c r="AL57" s="115" t="e">
        <f t="shared" si="244"/>
        <v>#REF!</v>
      </c>
    </row>
    <row r="58" spans="1:38" ht="15.75" thickBot="1">
      <c r="A58" s="116"/>
      <c r="B58" s="117" t="s">
        <v>94</v>
      </c>
      <c r="C58" s="118" t="e">
        <f>C53+C41+C29+C17</f>
        <v>#REF!</v>
      </c>
      <c r="D58" s="118" t="e">
        <f t="shared" ref="D58:AL58" si="245">D53+D41+D29+D17</f>
        <v>#REF!</v>
      </c>
      <c r="E58" s="118" t="e">
        <f t="shared" si="245"/>
        <v>#REF!</v>
      </c>
      <c r="F58" s="118" t="e">
        <f t="shared" si="245"/>
        <v>#REF!</v>
      </c>
      <c r="G58" s="118" t="e">
        <f t="shared" si="245"/>
        <v>#REF!</v>
      </c>
      <c r="H58" s="118" t="e">
        <f t="shared" si="245"/>
        <v>#REF!</v>
      </c>
      <c r="I58" s="118" t="e">
        <f t="shared" si="245"/>
        <v>#REF!</v>
      </c>
      <c r="J58" s="118" t="e">
        <f t="shared" si="245"/>
        <v>#REF!</v>
      </c>
      <c r="K58" s="118" t="e">
        <f t="shared" si="245"/>
        <v>#REF!</v>
      </c>
      <c r="L58" s="118" t="e">
        <f t="shared" si="245"/>
        <v>#REF!</v>
      </c>
      <c r="M58" s="118" t="e">
        <f t="shared" si="245"/>
        <v>#REF!</v>
      </c>
      <c r="N58" s="118" t="e">
        <f t="shared" si="245"/>
        <v>#REF!</v>
      </c>
      <c r="O58" s="152" t="e">
        <f t="shared" si="245"/>
        <v>#REF!</v>
      </c>
      <c r="P58" s="118" t="e">
        <f t="shared" si="245"/>
        <v>#REF!</v>
      </c>
      <c r="Q58" s="118" t="e">
        <f t="shared" si="245"/>
        <v>#REF!</v>
      </c>
      <c r="R58" s="118" t="e">
        <f t="shared" si="245"/>
        <v>#REF!</v>
      </c>
      <c r="S58" s="118" t="e">
        <f t="shared" si="245"/>
        <v>#REF!</v>
      </c>
      <c r="T58" s="118" t="e">
        <f t="shared" si="245"/>
        <v>#REF!</v>
      </c>
      <c r="U58" s="118" t="e">
        <f t="shared" si="245"/>
        <v>#REF!</v>
      </c>
      <c r="V58" s="118" t="e">
        <f t="shared" si="245"/>
        <v>#REF!</v>
      </c>
      <c r="W58" s="118" t="e">
        <f t="shared" si="245"/>
        <v>#REF!</v>
      </c>
      <c r="X58" s="118" t="e">
        <f t="shared" si="245"/>
        <v>#REF!</v>
      </c>
      <c r="Y58" s="118" t="e">
        <f t="shared" si="245"/>
        <v>#REF!</v>
      </c>
      <c r="Z58" s="118" t="e">
        <f t="shared" si="245"/>
        <v>#REF!</v>
      </c>
      <c r="AA58" s="152" t="e">
        <f t="shared" si="245"/>
        <v>#REF!</v>
      </c>
      <c r="AB58" s="118" t="e">
        <f t="shared" si="245"/>
        <v>#REF!</v>
      </c>
      <c r="AC58" s="118" t="e">
        <f t="shared" si="245"/>
        <v>#REF!</v>
      </c>
      <c r="AD58" s="118" t="e">
        <f t="shared" si="245"/>
        <v>#REF!</v>
      </c>
      <c r="AE58" s="118" t="e">
        <f t="shared" si="245"/>
        <v>#REF!</v>
      </c>
      <c r="AF58" s="118" t="e">
        <f t="shared" si="245"/>
        <v>#REF!</v>
      </c>
      <c r="AG58" s="118" t="e">
        <f t="shared" si="245"/>
        <v>#REF!</v>
      </c>
      <c r="AH58" s="118" t="e">
        <f t="shared" si="245"/>
        <v>#REF!</v>
      </c>
      <c r="AI58" s="118" t="e">
        <f t="shared" si="245"/>
        <v>#REF!</v>
      </c>
      <c r="AJ58" s="118" t="e">
        <f t="shared" si="245"/>
        <v>#REF!</v>
      </c>
      <c r="AK58" s="118" t="e">
        <f t="shared" si="245"/>
        <v>#REF!</v>
      </c>
      <c r="AL58" s="119" t="e">
        <f t="shared" si="245"/>
        <v>#REF!</v>
      </c>
    </row>
    <row r="59" spans="1:38" ht="13.5" thickBot="1">
      <c r="A59" s="116"/>
      <c r="B59" s="116"/>
      <c r="C59" s="116"/>
      <c r="D59" s="116"/>
      <c r="E59" s="116"/>
      <c r="F59" s="116"/>
      <c r="G59" s="116"/>
      <c r="H59" s="116"/>
      <c r="I59" s="116"/>
      <c r="J59" s="116"/>
      <c r="K59" s="116"/>
      <c r="L59" s="116"/>
      <c r="M59" s="116"/>
      <c r="N59" s="116"/>
      <c r="O59" s="153"/>
      <c r="P59" s="116"/>
      <c r="Q59" s="116"/>
      <c r="R59" s="116"/>
      <c r="S59" s="116"/>
      <c r="T59" s="116"/>
      <c r="U59" s="116"/>
      <c r="AA59" s="154"/>
    </row>
    <row r="60" spans="1:38" ht="18.75" thickBot="1">
      <c r="A60" s="116"/>
      <c r="B60" s="779" t="s">
        <v>1441</v>
      </c>
      <c r="C60" s="780"/>
      <c r="D60" s="116"/>
      <c r="E60" s="116"/>
      <c r="F60" s="116"/>
      <c r="G60" s="116"/>
      <c r="H60" s="116"/>
      <c r="I60" s="116"/>
      <c r="J60" s="116"/>
      <c r="K60" s="116"/>
      <c r="L60" s="116"/>
      <c r="M60" s="116"/>
      <c r="N60" s="116"/>
      <c r="O60" s="153"/>
      <c r="P60" s="116"/>
      <c r="Q60" s="116"/>
      <c r="R60" s="116"/>
      <c r="S60" s="116"/>
      <c r="T60" s="116"/>
      <c r="U60" s="116"/>
      <c r="AA60" s="154"/>
    </row>
    <row r="61" spans="1:38" ht="15.75" thickBot="1">
      <c r="A61" s="116"/>
      <c r="B61" s="117" t="s">
        <v>1442</v>
      </c>
      <c r="C61" s="184" t="e">
        <f>IF(C50=12-#REF!+1+$H46,'Finanz. int.'!$B44,0)+IF(C50=12-#REF!+1+$H34,'Finanz. int.'!$B32,0)+IF(C50=12-#REF!+1+$H22,'Finanz. int.'!$B20,0)+IF(C50=12-#REF!+1+$H10,'Finanz. int.'!$B8,0)</f>
        <v>#REF!</v>
      </c>
      <c r="D61" s="185" t="e">
        <f>IF(D50=12-#REF!+1+$H46,'Finanz. int.'!$B44,0)+IF(D50=12-#REF!+1+$H34,'Finanz. int.'!$B32,0)+IF(D50=12-#REF!+1+$H22,'Finanz. int.'!$B20,0)+IF(D50=12-#REF!+1+$H10,'Finanz. int.'!$B8,0)</f>
        <v>#REF!</v>
      </c>
      <c r="E61" s="185" t="e">
        <f>IF(E50=12-#REF!+1+$H46,'Finanz. int.'!$B44,0)+IF(E50=12-#REF!+1+$H34,'Finanz. int.'!$B32,0)+IF(E50=12-#REF!+1+$H22,'Finanz. int.'!$B20,0)+IF(E50=12-#REF!+1+$H10,'Finanz. int.'!$B8,0)</f>
        <v>#REF!</v>
      </c>
      <c r="F61" s="185" t="e">
        <f>IF(F50=12-#REF!+1+$H46,'Finanz. int.'!$B44,0)+IF(F50=12-#REF!+1+$H34,'Finanz. int.'!$B32,0)+IF(F50=12-#REF!+1+$H22,'Finanz. int.'!$B20,0)+IF(F50=12-#REF!+1+$H10,'Finanz. int.'!$B8,0)</f>
        <v>#REF!</v>
      </c>
      <c r="G61" s="185" t="e">
        <f>IF(G50=12-#REF!+1+$H46,'Finanz. int.'!$B44,0)+IF(G50=12-#REF!+1+$H34,'Finanz. int.'!$B32,0)+IF(G50=12-#REF!+1+$H22,'Finanz. int.'!$B20,0)+IF(G50=12-#REF!+1+$H10,'Finanz. int.'!$B8,0)</f>
        <v>#REF!</v>
      </c>
      <c r="H61" s="185" t="e">
        <f>IF(H50=12-#REF!+1+$H46,'Finanz. int.'!$B44,0)+IF(H50=12-#REF!+1+$H34,'Finanz. int.'!$B32,0)+IF(H50=12-#REF!+1+$H22,'Finanz. int.'!$B20,0)+IF(H50=12-#REF!+1+$H10,'Finanz. int.'!$B8,0)</f>
        <v>#REF!</v>
      </c>
      <c r="I61" s="185" t="e">
        <f>IF(I50=12-#REF!+1+$H46,'Finanz. int.'!$B44,0)+IF(I50=12-#REF!+1+$H34,'Finanz. int.'!$B32,0)+IF(I50=12-#REF!+1+$H22,'Finanz. int.'!$B20,0)+IF(I50=12-#REF!+1+$H10,'Finanz. int.'!$B8,0)</f>
        <v>#REF!</v>
      </c>
      <c r="J61" s="185" t="e">
        <f>IF(J50=12-#REF!+1+$H46,'Finanz. int.'!$B44,0)+IF(J50=12-#REF!+1+$H34,'Finanz. int.'!$B32,0)+IF(J50=12-#REF!+1+$H22,'Finanz. int.'!$B20,0)+IF(J50=12-#REF!+1+$H10,'Finanz. int.'!$B8,0)</f>
        <v>#REF!</v>
      </c>
      <c r="K61" s="185" t="e">
        <f>IF(K50=12-#REF!+1+$H46,'Finanz. int.'!$B44,0)+IF(K50=12-#REF!+1+$H34,'Finanz. int.'!$B32,0)+IF(K50=12-#REF!+1+$H22,'Finanz. int.'!$B20,0)+IF(K50=12-#REF!+1+$H10,'Finanz. int.'!$B8,0)</f>
        <v>#REF!</v>
      </c>
      <c r="L61" s="185" t="e">
        <f>IF(L50=12-#REF!+1+$H46,'Finanz. int.'!$B44,0)+IF(L50=12-#REF!+1+$H34,'Finanz. int.'!$B32,0)+IF(L50=12-#REF!+1+$H22,'Finanz. int.'!$B20,0)+IF(L50=12-#REF!+1+$H10,'Finanz. int.'!$B8,0)</f>
        <v>#REF!</v>
      </c>
      <c r="M61" s="185" t="e">
        <f>IF(M50=12-#REF!+1+$H46,'Finanz. int.'!$B44,0)+IF(M50=12-#REF!+1+$H34,'Finanz. int.'!$B32,0)+IF(M50=12-#REF!+1+$H22,'Finanz. int.'!$B20,0)+IF(M50=12-#REF!+1+$H10,'Finanz. int.'!$B8,0)</f>
        <v>#REF!</v>
      </c>
      <c r="N61" s="185" t="e">
        <f>IF(N50=12-#REF!+1+$H46,'Finanz. int.'!$B44,0)+IF(N50=12-#REF!+1+$H34,'Finanz. int.'!$B32,0)+IF(N50=12-#REF!+1+$H22,'Finanz. int.'!$B20,0)+IF(N50=12-#REF!+1+$H10,'Finanz. int.'!$B8,0)</f>
        <v>#REF!</v>
      </c>
      <c r="O61" s="185" t="e">
        <f>IF(O50=12-#REF!+1+$H46,'Finanz. int.'!$B44,0)+IF(O50=12-#REF!+1+$H34,'Finanz. int.'!$B32,0)+IF(O50=12-#REF!+1+$H22,'Finanz. int.'!$B20,0)+IF(O50=12-#REF!+1+$H10,'Finanz. int.'!$B8,0)</f>
        <v>#REF!</v>
      </c>
      <c r="P61" s="185" t="e">
        <f>IF(P50=12-#REF!+1+$H46,'Finanz. int.'!$B44,0)+IF(P50=12-#REF!+1+$H34,'Finanz. int.'!$B32,0)+IF(P50=12-#REF!+1+$H22,'Finanz. int.'!$B20,0)+IF(P50=12-#REF!+1+$H10,'Finanz. int.'!$B8,0)</f>
        <v>#REF!</v>
      </c>
      <c r="Q61" s="185" t="e">
        <f>IF(Q50=12-#REF!+1+$H46,'Finanz. int.'!$B44,0)+IF(Q50=12-#REF!+1+$H34,'Finanz. int.'!$B32,0)+IF(Q50=12-#REF!+1+$H22,'Finanz. int.'!$B20,0)+IF(Q50=12-#REF!+1+$H10,'Finanz. int.'!$B8,0)</f>
        <v>#REF!</v>
      </c>
      <c r="R61" s="185" t="e">
        <f>IF(R50=12-#REF!+1+$H46,'Finanz. int.'!$B44,0)+IF(R50=12-#REF!+1+$H34,'Finanz. int.'!$B32,0)+IF(R50=12-#REF!+1+$H22,'Finanz. int.'!$B20,0)+IF(R50=12-#REF!+1+$H10,'Finanz. int.'!$B8,0)</f>
        <v>#REF!</v>
      </c>
      <c r="S61" s="185" t="e">
        <f>IF(S50=12-#REF!+1+$H46,'Finanz. int.'!$B44,0)+IF(S50=12-#REF!+1+$H34,'Finanz. int.'!$B32,0)+IF(S50=12-#REF!+1+$H22,'Finanz. int.'!$B20,0)+IF(S50=12-#REF!+1+$H10,'Finanz. int.'!$B8,0)</f>
        <v>#REF!</v>
      </c>
      <c r="T61" s="185" t="e">
        <f>IF(T50=12-#REF!+1+$H46,'Finanz. int.'!$B44,0)+IF(T50=12-#REF!+1+$H34,'Finanz. int.'!$B32,0)+IF(T50=12-#REF!+1+$H22,'Finanz. int.'!$B20,0)+IF(T50=12-#REF!+1+$H10,'Finanz. int.'!$B8,0)</f>
        <v>#REF!</v>
      </c>
      <c r="U61" s="185" t="e">
        <f>IF(U50=12-#REF!+1+$H46,'Finanz. int.'!$B44,0)+IF(U50=12-#REF!+1+$H34,'Finanz. int.'!$B32,0)+IF(U50=12-#REF!+1+$H22,'Finanz. int.'!$B20,0)+IF(U50=12-#REF!+1+$H10,'Finanz. int.'!$B8,0)</f>
        <v>#REF!</v>
      </c>
      <c r="V61" s="185" t="e">
        <f>IF(V50=12-#REF!+1+$H46,'Finanz. int.'!$B44,0)+IF(V50=12-#REF!+1+$H34,'Finanz. int.'!$B32,0)+IF(V50=12-#REF!+1+$H22,'Finanz. int.'!$B20,0)+IF(V50=12-#REF!+1+$H10,'Finanz. int.'!$B8,0)</f>
        <v>#REF!</v>
      </c>
      <c r="W61" s="185" t="e">
        <f>IF(W50=12-#REF!+1+$H46,'Finanz. int.'!$B44,0)+IF(W50=12-#REF!+1+$H34,'Finanz. int.'!$B32,0)+IF(W50=12-#REF!+1+$H22,'Finanz. int.'!$B20,0)+IF(W50=12-#REF!+1+$H10,'Finanz. int.'!$B8,0)</f>
        <v>#REF!</v>
      </c>
      <c r="X61" s="185" t="e">
        <f>IF(X50=12-#REF!+1+$H46,'Finanz. int.'!$B44,0)+IF(X50=12-#REF!+1+$H34,'Finanz. int.'!$B32,0)+IF(X50=12-#REF!+1+$H22,'Finanz. int.'!$B20,0)+IF(X50=12-#REF!+1+$H10,'Finanz. int.'!$B8,0)</f>
        <v>#REF!</v>
      </c>
      <c r="Y61" s="185" t="e">
        <f>IF(Y50=12-#REF!+1+$H46,'Finanz. int.'!$B44,0)+IF(Y50=12-#REF!+1+$H34,'Finanz. int.'!$B32,0)+IF(Y50=12-#REF!+1+$H22,'Finanz. int.'!$B20,0)+IF(Y50=12-#REF!+1+$H10,'Finanz. int.'!$B8,0)</f>
        <v>#REF!</v>
      </c>
      <c r="Z61" s="185" t="e">
        <f>IF(Z50=12-#REF!+1+$H46,'Finanz. int.'!$B44,0)+IF(Z50=12-#REF!+1+$H34,'Finanz. int.'!$B32,0)+IF(Z50=12-#REF!+1+$H22,'Finanz. int.'!$B20,0)+IF(Z50=12-#REF!+1+$H10,'Finanz. int.'!$B8,0)</f>
        <v>#REF!</v>
      </c>
      <c r="AA61" s="185" t="e">
        <f>IF(AA50=12-#REF!+1+$H46,'Finanz. int.'!$B44,0)+IF(AA50=12-#REF!+1+$H34,'Finanz. int.'!$B32,0)+IF(AA50=12-#REF!+1+$H22,'Finanz. int.'!$B20,0)+IF(AA50=12-#REF!+1+$H10,'Finanz. int.'!$B8,0)</f>
        <v>#REF!</v>
      </c>
      <c r="AB61" s="185" t="e">
        <f>IF(AB50=12-#REF!+1+$H46,'Finanz. int.'!$B44,0)+IF(AB50=12-#REF!+1+$H34,'Finanz. int.'!$B32,0)+IF(AB50=12-#REF!+1+$H22,'Finanz. int.'!$B20,0)+IF(AB50=12-#REF!+1+$H10,'Finanz. int.'!$B8,0)</f>
        <v>#REF!</v>
      </c>
      <c r="AC61" s="185" t="e">
        <f>IF(AC50=12-#REF!+1+$H46,'Finanz. int.'!$B44,0)+IF(AC50=12-#REF!+1+$H34,'Finanz. int.'!$B32,0)+IF(AC50=12-#REF!+1+$H22,'Finanz. int.'!$B20,0)+IF(AC50=12-#REF!+1+$H10,'Finanz. int.'!$B8,0)</f>
        <v>#REF!</v>
      </c>
      <c r="AD61" s="185" t="e">
        <f>IF(AD50=12-#REF!+1+$H46,'Finanz. int.'!$B44,0)+IF(AD50=12-#REF!+1+$H34,'Finanz. int.'!$B32,0)+IF(AD50=12-#REF!+1+$H22,'Finanz. int.'!$B20,0)+IF(AD50=12-#REF!+1+$H10,'Finanz. int.'!$B8,0)</f>
        <v>#REF!</v>
      </c>
      <c r="AE61" s="185" t="e">
        <f>IF(AE50=12-#REF!+1+$H46,'Finanz. int.'!$B44,0)+IF(AE50=12-#REF!+1+$H34,'Finanz. int.'!$B32,0)+IF(AE50=12-#REF!+1+$H22,'Finanz. int.'!$B20,0)+IF(AE50=12-#REF!+1+$H10,'Finanz. int.'!$B8,0)</f>
        <v>#REF!</v>
      </c>
      <c r="AF61" s="185" t="e">
        <f>IF(AF50=12-#REF!+1+$H46,'Finanz. int.'!$B44,0)+IF(AF50=12-#REF!+1+$H34,'Finanz. int.'!$B32,0)+IF(AF50=12-#REF!+1+$H22,'Finanz. int.'!$B20,0)+IF(AF50=12-#REF!+1+$H10,'Finanz. int.'!$B8,0)</f>
        <v>#REF!</v>
      </c>
      <c r="AG61" s="185" t="e">
        <f>IF(AG50=12-#REF!+1+$H46,'Finanz. int.'!$B44,0)+IF(AG50=12-#REF!+1+$H34,'Finanz. int.'!$B32,0)+IF(AG50=12-#REF!+1+$H22,'Finanz. int.'!$B20,0)+IF(AG50=12-#REF!+1+$H10,'Finanz. int.'!$B8,0)</f>
        <v>#REF!</v>
      </c>
      <c r="AH61" s="185" t="e">
        <f>IF(AH50=12-#REF!+1+$H46,'Finanz. int.'!$B44,0)+IF(AH50=12-#REF!+1+$H34,'Finanz. int.'!$B32,0)+IF(AH50=12-#REF!+1+$H22,'Finanz. int.'!$B20,0)+IF(AH50=12-#REF!+1+$H10,'Finanz. int.'!$B8,0)</f>
        <v>#REF!</v>
      </c>
      <c r="AI61" s="185" t="e">
        <f>IF(AI50=12-#REF!+1+$H46,'Finanz. int.'!$B44,0)+IF(AI50=12-#REF!+1+$H34,'Finanz. int.'!$B32,0)+IF(AI50=12-#REF!+1+$H22,'Finanz. int.'!$B20,0)+IF(AI50=12-#REF!+1+$H10,'Finanz. int.'!$B8,0)</f>
        <v>#REF!</v>
      </c>
      <c r="AJ61" s="185" t="e">
        <f>IF(AJ50=12-#REF!+1+$H46,'Finanz. int.'!$B44,0)+IF(AJ50=12-#REF!+1+$H34,'Finanz. int.'!$B32,0)+IF(AJ50=12-#REF!+1+$H22,'Finanz. int.'!$B20,0)+IF(AJ50=12-#REF!+1+$H10,'Finanz. int.'!$B8,0)</f>
        <v>#REF!</v>
      </c>
      <c r="AK61" s="185" t="e">
        <f>IF(AK50=12-#REF!+1+$H46,'Finanz. int.'!$B44,0)+IF(AK50=12-#REF!+1+$H34,'Finanz. int.'!$B32,0)+IF(AK50=12-#REF!+1+$H22,'Finanz. int.'!$B20,0)+IF(AK50=12-#REF!+1+$H10,'Finanz. int.'!$B8,0)</f>
        <v>#REF!</v>
      </c>
      <c r="AL61" s="185" t="e">
        <f>IF(AL50=12-#REF!+1+$H46,'Finanz. int.'!$B44,0)+IF(AL50=12-#REF!+1+$H34,'Finanz. int.'!$B32,0)+IF(AL50=12-#REF!+1+$H22,'Finanz. int.'!$B20,0)+IF(AL50=12-#REF!+1+$H10,'Finanz. int.'!$B8,0)</f>
        <v>#REF!</v>
      </c>
    </row>
    <row r="62" spans="1:38">
      <c r="A62" s="116"/>
      <c r="B62" s="116"/>
      <c r="C62" s="116"/>
      <c r="D62" s="116"/>
      <c r="E62" s="116"/>
      <c r="F62" s="116"/>
      <c r="G62" s="116"/>
      <c r="H62" s="116"/>
      <c r="I62" s="116"/>
      <c r="J62" s="116"/>
      <c r="K62" s="116"/>
      <c r="L62" s="116"/>
      <c r="M62" s="116"/>
      <c r="N62" s="116"/>
      <c r="O62" s="116"/>
      <c r="P62" s="116"/>
      <c r="Q62" s="116"/>
      <c r="R62" s="116"/>
      <c r="S62" s="116"/>
      <c r="T62" s="116"/>
      <c r="U62" s="116"/>
    </row>
    <row r="63" spans="1:38">
      <c r="A63" s="116"/>
      <c r="B63" s="116"/>
      <c r="C63" s="116"/>
      <c r="D63" s="116"/>
      <c r="E63" s="116"/>
      <c r="F63" s="116"/>
      <c r="G63" s="116"/>
      <c r="H63" s="116"/>
      <c r="I63" s="116"/>
      <c r="J63" s="116"/>
      <c r="K63" s="116"/>
      <c r="L63" s="116"/>
      <c r="M63" s="116"/>
      <c r="N63" s="116"/>
      <c r="O63" s="116"/>
      <c r="P63" s="116"/>
      <c r="Q63" s="116"/>
      <c r="R63" s="116"/>
      <c r="S63" s="116"/>
      <c r="T63" s="116"/>
      <c r="U63" s="116"/>
    </row>
    <row r="64" spans="1:38">
      <c r="A64" s="116"/>
      <c r="B64" s="116"/>
      <c r="C64" s="116"/>
      <c r="D64" s="116"/>
      <c r="E64" s="116"/>
      <c r="F64" s="116"/>
      <c r="G64" s="116"/>
      <c r="H64" s="116"/>
      <c r="I64" s="116"/>
      <c r="J64" s="116"/>
      <c r="K64" s="116"/>
      <c r="L64" s="116"/>
      <c r="M64" s="116"/>
      <c r="N64" s="116"/>
      <c r="O64" s="116"/>
      <c r="P64" s="116"/>
      <c r="Q64" s="116"/>
      <c r="R64" s="116"/>
      <c r="S64" s="116"/>
      <c r="T64" s="116"/>
      <c r="U64" s="116"/>
    </row>
  </sheetData>
  <sheetProtection algorithmName="SHA-512" hashValue="KFkTuEJCkA3OorAjx61pcyPwW6J/5Nd4QeDYJvCsWtLGSKlPWgXEQL3m7ld5+/lvH7HlQOb04vpkcEqRXa0k/g==" saltValue="0nl6slQovQthaduEJsMsww==" spinCount="100000" sheet="1" objects="1" scenarios="1"/>
  <mergeCells count="6">
    <mergeCell ref="B60:C60"/>
    <mergeCell ref="B56:C56"/>
    <mergeCell ref="R8:U8"/>
    <mergeCell ref="R20:U20"/>
    <mergeCell ref="R32:U32"/>
    <mergeCell ref="R44:U44"/>
  </mergeCells>
  <pageMargins left="0.19685039370078741" right="0.11811023622047245" top="0.78740157480314965" bottom="0.78740157480314965" header="0.51181102362204722" footer="0.51181102362204722"/>
  <pageSetup paperSize="9" scale="31" firstPageNumber="0" orientation="landscape" blackAndWhite="1" horizontalDpi="4294967293" vertic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87BD-DBFF-4662-8866-8983C137DDCF}">
  <sheetPr codeName="Tabelle15">
    <pageSetUpPr autoPageBreaks="0"/>
  </sheetPr>
  <dimension ref="A1:I401"/>
  <sheetViews>
    <sheetView zoomScaleNormal="100" workbookViewId="0">
      <pane ySplit="3" topLeftCell="A4" activePane="bottomLeft" state="frozen"/>
      <selection activeCell="K13" sqref="K13"/>
      <selection pane="bottomLeft" activeCell="Q28" sqref="Q28"/>
    </sheetView>
  </sheetViews>
  <sheetFormatPr baseColWidth="10" defaultColWidth="11.42578125" defaultRowHeight="12.75"/>
  <cols>
    <col min="1" max="1" width="5.7109375" style="52" hidden="1" customWidth="1"/>
    <col min="2" max="2" width="5.7109375" style="52" customWidth="1"/>
    <col min="3" max="3" width="14.7109375" style="52" customWidth="1"/>
    <col min="4" max="4" width="11.7109375" style="66" customWidth="1"/>
    <col min="5" max="5" width="39.7109375" style="49" customWidth="1"/>
    <col min="6" max="6" width="13.7109375" style="48" customWidth="1"/>
    <col min="7" max="9" width="13.7109375" style="50" customWidth="1"/>
    <col min="10" max="16384" width="11.42578125" style="48"/>
  </cols>
  <sheetData>
    <row r="1" spans="1:9" ht="36" customHeight="1">
      <c r="A1" s="71" t="s">
        <v>209</v>
      </c>
      <c r="B1" s="71" t="s">
        <v>210</v>
      </c>
      <c r="C1" s="71" t="s">
        <v>211</v>
      </c>
      <c r="D1" s="71" t="s">
        <v>212</v>
      </c>
      <c r="E1" s="71" t="s">
        <v>213</v>
      </c>
      <c r="F1" s="71" t="s">
        <v>214</v>
      </c>
      <c r="G1" s="67" t="s">
        <v>215</v>
      </c>
      <c r="H1" s="68"/>
      <c r="I1" s="69"/>
    </row>
    <row r="2" spans="1:9" ht="28.5" customHeight="1">
      <c r="A2" s="72"/>
      <c r="B2" s="72"/>
      <c r="C2" s="72"/>
      <c r="D2" s="72"/>
      <c r="E2" s="72"/>
      <c r="F2" s="72"/>
      <c r="G2" s="51" t="s">
        <v>216</v>
      </c>
      <c r="H2" s="51" t="s">
        <v>217</v>
      </c>
      <c r="I2" s="51" t="s">
        <v>218</v>
      </c>
    </row>
    <row r="3" spans="1:9" ht="13.5" customHeight="1">
      <c r="C3" s="53"/>
      <c r="D3" s="54"/>
      <c r="E3" s="55" t="s">
        <v>219</v>
      </c>
      <c r="F3" s="56">
        <v>17929679</v>
      </c>
      <c r="G3" s="57"/>
      <c r="H3" s="57"/>
      <c r="I3" s="57"/>
    </row>
    <row r="4" spans="1:9" s="58" customFormat="1" ht="38.25">
      <c r="A4" s="58" t="s">
        <v>209</v>
      </c>
      <c r="B4" s="58" t="s">
        <v>210</v>
      </c>
      <c r="C4" s="58" t="s">
        <v>1410</v>
      </c>
      <c r="D4" s="59" t="s">
        <v>213</v>
      </c>
      <c r="E4" s="58" t="s">
        <v>208</v>
      </c>
      <c r="F4" s="70" t="s">
        <v>214</v>
      </c>
      <c r="G4" s="60" t="s">
        <v>216</v>
      </c>
      <c r="H4" s="60" t="s">
        <v>217</v>
      </c>
      <c r="I4" s="60" t="s">
        <v>218</v>
      </c>
    </row>
    <row r="5" spans="1:9">
      <c r="A5" s="61">
        <v>2019</v>
      </c>
      <c r="B5" s="62" t="s">
        <v>220</v>
      </c>
      <c r="C5" s="62" t="s">
        <v>422</v>
      </c>
      <c r="D5" s="63" t="s">
        <v>423</v>
      </c>
      <c r="E5" s="64" t="s">
        <v>424</v>
      </c>
      <c r="F5" s="65">
        <v>1085865</v>
      </c>
      <c r="G5" s="65">
        <v>165</v>
      </c>
      <c r="H5" s="65">
        <v>515</v>
      </c>
      <c r="I5" s="65">
        <v>475</v>
      </c>
    </row>
    <row r="6" spans="1:9">
      <c r="A6" s="61">
        <v>2019</v>
      </c>
      <c r="B6" s="62" t="s">
        <v>220</v>
      </c>
      <c r="C6" s="62" t="s">
        <v>221</v>
      </c>
      <c r="D6" s="63" t="s">
        <v>222</v>
      </c>
      <c r="E6" s="64" t="s">
        <v>223</v>
      </c>
      <c r="F6" s="65">
        <v>620475</v>
      </c>
      <c r="G6" s="65">
        <v>156</v>
      </c>
      <c r="H6" s="65">
        <v>440</v>
      </c>
      <c r="I6" s="65">
        <v>440</v>
      </c>
    </row>
    <row r="7" spans="1:9">
      <c r="A7" s="61">
        <v>2019</v>
      </c>
      <c r="B7" s="62" t="s">
        <v>220</v>
      </c>
      <c r="C7" s="62" t="s">
        <v>1163</v>
      </c>
      <c r="D7" s="63" t="s">
        <v>1164</v>
      </c>
      <c r="E7" s="64" t="s">
        <v>1165</v>
      </c>
      <c r="F7" s="65">
        <v>586563</v>
      </c>
      <c r="G7" s="65">
        <v>325</v>
      </c>
      <c r="H7" s="65">
        <v>610</v>
      </c>
      <c r="I7" s="65">
        <v>485</v>
      </c>
    </row>
    <row r="8" spans="1:9">
      <c r="A8" s="61">
        <v>2019</v>
      </c>
      <c r="B8" s="62" t="s">
        <v>220</v>
      </c>
      <c r="C8" s="62" t="s">
        <v>227</v>
      </c>
      <c r="D8" s="63" t="s">
        <v>228</v>
      </c>
      <c r="E8" s="64" t="s">
        <v>229</v>
      </c>
      <c r="F8" s="65">
        <v>581980</v>
      </c>
      <c r="G8" s="65">
        <v>255</v>
      </c>
      <c r="H8" s="65">
        <v>670</v>
      </c>
      <c r="I8" s="65">
        <v>480</v>
      </c>
    </row>
    <row r="9" spans="1:9">
      <c r="A9" s="61">
        <v>2019</v>
      </c>
      <c r="B9" s="62" t="s">
        <v>220</v>
      </c>
      <c r="C9" s="62" t="s">
        <v>224</v>
      </c>
      <c r="D9" s="63" t="s">
        <v>225</v>
      </c>
      <c r="E9" s="64" t="s">
        <v>226</v>
      </c>
      <c r="F9" s="65">
        <v>498182</v>
      </c>
      <c r="G9" s="65">
        <v>260</v>
      </c>
      <c r="H9" s="65">
        <v>855</v>
      </c>
      <c r="I9" s="65">
        <v>520</v>
      </c>
    </row>
    <row r="10" spans="1:9">
      <c r="A10" s="61">
        <v>2019</v>
      </c>
      <c r="B10" s="62" t="s">
        <v>220</v>
      </c>
      <c r="C10" s="62" t="s">
        <v>1160</v>
      </c>
      <c r="D10" s="63" t="s">
        <v>1161</v>
      </c>
      <c r="E10" s="64" t="s">
        <v>1162</v>
      </c>
      <c r="F10" s="65">
        <v>364044</v>
      </c>
      <c r="G10" s="65">
        <v>250</v>
      </c>
      <c r="H10" s="65">
        <v>645</v>
      </c>
      <c r="I10" s="65">
        <v>495</v>
      </c>
    </row>
    <row r="11" spans="1:9">
      <c r="A11" s="61">
        <v>2019</v>
      </c>
      <c r="B11" s="62" t="s">
        <v>220</v>
      </c>
      <c r="C11" s="62" t="s">
        <v>248</v>
      </c>
      <c r="D11" s="63" t="s">
        <v>249</v>
      </c>
      <c r="E11" s="64" t="s">
        <v>250</v>
      </c>
      <c r="F11" s="65">
        <v>354039</v>
      </c>
      <c r="G11" s="65">
        <v>240</v>
      </c>
      <c r="H11" s="65">
        <v>620</v>
      </c>
      <c r="I11" s="65">
        <v>490</v>
      </c>
    </row>
    <row r="12" spans="1:9">
      <c r="A12" s="61">
        <v>2019</v>
      </c>
      <c r="B12" s="62" t="s">
        <v>220</v>
      </c>
      <c r="C12" s="62" t="s">
        <v>950</v>
      </c>
      <c r="D12" s="63" t="s">
        <v>951</v>
      </c>
      <c r="E12" s="64" t="s">
        <v>952</v>
      </c>
      <c r="F12" s="65">
        <v>334009</v>
      </c>
      <c r="G12" s="65">
        <v>300</v>
      </c>
      <c r="H12" s="65">
        <v>660</v>
      </c>
      <c r="I12" s="65">
        <v>480</v>
      </c>
    </row>
    <row r="13" spans="1:9">
      <c r="A13" s="61">
        <v>2019</v>
      </c>
      <c r="B13" s="62" t="s">
        <v>220</v>
      </c>
      <c r="C13" s="62" t="s">
        <v>419</v>
      </c>
      <c r="D13" s="63" t="s">
        <v>420</v>
      </c>
      <c r="E13" s="64" t="s">
        <v>421</v>
      </c>
      <c r="F13" s="65">
        <v>327689</v>
      </c>
      <c r="G13" s="65">
        <v>340</v>
      </c>
      <c r="H13" s="65">
        <v>680</v>
      </c>
      <c r="I13" s="65">
        <v>490</v>
      </c>
    </row>
    <row r="14" spans="1:9">
      <c r="A14" s="61">
        <v>2019</v>
      </c>
      <c r="B14" s="62" t="s">
        <v>220</v>
      </c>
      <c r="C14" s="62" t="s">
        <v>722</v>
      </c>
      <c r="D14" s="63" t="s">
        <v>723</v>
      </c>
      <c r="E14" s="64" t="s">
        <v>724</v>
      </c>
      <c r="F14" s="65">
        <v>313996</v>
      </c>
      <c r="G14" s="65">
        <v>255</v>
      </c>
      <c r="H14" s="65">
        <v>510</v>
      </c>
      <c r="I14" s="65">
        <v>460</v>
      </c>
    </row>
    <row r="15" spans="1:9">
      <c r="A15" s="61">
        <v>2019</v>
      </c>
      <c r="B15" s="62" t="s">
        <v>220</v>
      </c>
      <c r="C15" s="62" t="s">
        <v>233</v>
      </c>
      <c r="D15" s="63" t="s">
        <v>234</v>
      </c>
      <c r="E15" s="64" t="s">
        <v>235</v>
      </c>
      <c r="F15" s="65">
        <v>261152</v>
      </c>
      <c r="G15" s="65">
        <v>240</v>
      </c>
      <c r="H15" s="65">
        <v>620</v>
      </c>
      <c r="I15" s="65">
        <v>490</v>
      </c>
    </row>
    <row r="16" spans="1:9">
      <c r="A16" s="61">
        <v>2019</v>
      </c>
      <c r="B16" s="62" t="s">
        <v>220</v>
      </c>
      <c r="C16" s="62" t="s">
        <v>719</v>
      </c>
      <c r="D16" s="63" t="s">
        <v>720</v>
      </c>
      <c r="E16" s="64" t="s">
        <v>721</v>
      </c>
      <c r="F16" s="65">
        <v>259718</v>
      </c>
      <c r="G16" s="65">
        <v>338</v>
      </c>
      <c r="H16" s="65">
        <v>675</v>
      </c>
      <c r="I16" s="65">
        <v>480</v>
      </c>
    </row>
    <row r="17" spans="1:9">
      <c r="A17" s="61">
        <v>2019</v>
      </c>
      <c r="B17" s="62" t="s">
        <v>220</v>
      </c>
      <c r="C17" s="62" t="s">
        <v>428</v>
      </c>
      <c r="D17" s="63" t="s">
        <v>429</v>
      </c>
      <c r="E17" s="64" t="s">
        <v>430</v>
      </c>
      <c r="F17" s="65">
        <v>246443</v>
      </c>
      <c r="G17" s="65">
        <v>305</v>
      </c>
      <c r="H17" s="65">
        <v>525</v>
      </c>
      <c r="I17" s="65">
        <v>475</v>
      </c>
    </row>
    <row r="18" spans="1:9">
      <c r="A18" s="61">
        <v>2019</v>
      </c>
      <c r="B18" s="62" t="s">
        <v>220</v>
      </c>
      <c r="C18" s="62" t="s">
        <v>230</v>
      </c>
      <c r="D18" s="63" t="s">
        <v>231</v>
      </c>
      <c r="E18" s="64" t="s">
        <v>232</v>
      </c>
      <c r="F18" s="65">
        <v>227017</v>
      </c>
      <c r="G18" s="65">
        <v>265</v>
      </c>
      <c r="H18" s="65">
        <v>533</v>
      </c>
      <c r="I18" s="65">
        <v>480</v>
      </c>
    </row>
    <row r="19" spans="1:9">
      <c r="A19" s="61">
        <v>2019</v>
      </c>
      <c r="B19" s="62" t="s">
        <v>220</v>
      </c>
      <c r="C19" s="62" t="s">
        <v>239</v>
      </c>
      <c r="D19" s="63" t="s">
        <v>240</v>
      </c>
      <c r="E19" s="64" t="s">
        <v>241</v>
      </c>
      <c r="F19" s="65">
        <v>211006</v>
      </c>
      <c r="G19" s="65">
        <v>250</v>
      </c>
      <c r="H19" s="65">
        <v>670</v>
      </c>
      <c r="I19" s="65">
        <v>580</v>
      </c>
    </row>
    <row r="20" spans="1:9">
      <c r="A20" s="61">
        <v>2019</v>
      </c>
      <c r="B20" s="62" t="s">
        <v>220</v>
      </c>
      <c r="C20" s="62" t="s">
        <v>1166</v>
      </c>
      <c r="D20" s="63" t="s">
        <v>1167</v>
      </c>
      <c r="E20" s="64" t="s">
        <v>1168</v>
      </c>
      <c r="F20" s="65">
        <v>188501</v>
      </c>
      <c r="G20" s="65">
        <v>375</v>
      </c>
      <c r="H20" s="65">
        <v>750</v>
      </c>
      <c r="I20" s="65">
        <v>520</v>
      </c>
    </row>
    <row r="21" spans="1:9">
      <c r="A21" s="61">
        <v>2019</v>
      </c>
      <c r="B21" s="62" t="s">
        <v>220</v>
      </c>
      <c r="C21" s="62" t="s">
        <v>1169</v>
      </c>
      <c r="D21" s="63" t="s">
        <v>1170</v>
      </c>
      <c r="E21" s="64" t="s">
        <v>1171</v>
      </c>
      <c r="F21" s="65">
        <v>179435</v>
      </c>
      <c r="G21" s="65">
        <v>225</v>
      </c>
      <c r="H21" s="65">
        <v>600</v>
      </c>
      <c r="I21" s="65">
        <v>465</v>
      </c>
    </row>
    <row r="22" spans="1:9">
      <c r="A22" s="61">
        <v>2019</v>
      </c>
      <c r="B22" s="62" t="s">
        <v>220</v>
      </c>
      <c r="C22" s="62" t="s">
        <v>236</v>
      </c>
      <c r="D22" s="63" t="s">
        <v>237</v>
      </c>
      <c r="E22" s="64" t="s">
        <v>238</v>
      </c>
      <c r="F22" s="65">
        <v>170918</v>
      </c>
      <c r="G22" s="65">
        <v>265</v>
      </c>
      <c r="H22" s="65">
        <v>890</v>
      </c>
      <c r="I22" s="65">
        <v>550</v>
      </c>
    </row>
    <row r="23" spans="1:9">
      <c r="A23" s="61">
        <v>2019</v>
      </c>
      <c r="B23" s="62" t="s">
        <v>220</v>
      </c>
      <c r="C23" s="62" t="s">
        <v>425</v>
      </c>
      <c r="D23" s="63" t="s">
        <v>426</v>
      </c>
      <c r="E23" s="64" t="s">
        <v>427</v>
      </c>
      <c r="F23" s="65">
        <v>163957</v>
      </c>
      <c r="G23" s="65">
        <v>395</v>
      </c>
      <c r="H23" s="65">
        <v>790</v>
      </c>
      <c r="I23" s="65">
        <v>475</v>
      </c>
    </row>
    <row r="24" spans="1:9">
      <c r="A24" s="61">
        <v>2019</v>
      </c>
      <c r="B24" s="62" t="s">
        <v>220</v>
      </c>
      <c r="C24" s="62" t="s">
        <v>245</v>
      </c>
      <c r="D24" s="63" t="s">
        <v>246</v>
      </c>
      <c r="E24" s="64" t="s">
        <v>247</v>
      </c>
      <c r="F24" s="65">
        <v>159029</v>
      </c>
      <c r="G24" s="65">
        <v>305</v>
      </c>
      <c r="H24" s="65">
        <v>690</v>
      </c>
      <c r="I24" s="65">
        <v>475</v>
      </c>
    </row>
    <row r="25" spans="1:9">
      <c r="A25" s="61">
        <v>2019</v>
      </c>
      <c r="B25" s="62" t="s">
        <v>220</v>
      </c>
      <c r="C25" s="62" t="s">
        <v>1172</v>
      </c>
      <c r="D25" s="63" t="s">
        <v>1173</v>
      </c>
      <c r="E25" s="64" t="s">
        <v>1174</v>
      </c>
      <c r="F25" s="65">
        <v>156481</v>
      </c>
      <c r="G25" s="65">
        <v>240</v>
      </c>
      <c r="H25" s="65">
        <v>745</v>
      </c>
      <c r="I25" s="65">
        <v>500</v>
      </c>
    </row>
    <row r="26" spans="1:9">
      <c r="A26" s="61">
        <v>2019</v>
      </c>
      <c r="B26" s="62" t="s">
        <v>220</v>
      </c>
      <c r="C26" s="62" t="s">
        <v>347</v>
      </c>
      <c r="D26" s="63" t="s">
        <v>348</v>
      </c>
      <c r="E26" s="64" t="s">
        <v>349</v>
      </c>
      <c r="F26" s="65">
        <v>153626</v>
      </c>
      <c r="G26" s="65">
        <v>205</v>
      </c>
      <c r="H26" s="65">
        <v>495</v>
      </c>
      <c r="I26" s="65">
        <v>455</v>
      </c>
    </row>
    <row r="27" spans="1:9">
      <c r="A27" s="61">
        <v>2019</v>
      </c>
      <c r="B27" s="62" t="s">
        <v>220</v>
      </c>
      <c r="C27" s="62" t="s">
        <v>1151</v>
      </c>
      <c r="D27" s="63" t="s">
        <v>1152</v>
      </c>
      <c r="E27" s="64" t="s">
        <v>1153</v>
      </c>
      <c r="F27" s="65">
        <v>151229</v>
      </c>
      <c r="G27" s="65">
        <v>223</v>
      </c>
      <c r="H27" s="65">
        <v>443</v>
      </c>
      <c r="I27" s="65">
        <v>418</v>
      </c>
    </row>
    <row r="28" spans="1:9">
      <c r="A28" s="61">
        <v>2019</v>
      </c>
      <c r="B28" s="62" t="s">
        <v>220</v>
      </c>
      <c r="C28" s="62" t="s">
        <v>716</v>
      </c>
      <c r="D28" s="63" t="s">
        <v>717</v>
      </c>
      <c r="E28" s="64" t="s">
        <v>718</v>
      </c>
      <c r="F28" s="65">
        <v>117462</v>
      </c>
      <c r="G28" s="65">
        <v>265</v>
      </c>
      <c r="H28" s="65">
        <v>680</v>
      </c>
      <c r="I28" s="65">
        <v>490</v>
      </c>
    </row>
    <row r="29" spans="1:9">
      <c r="A29" s="61">
        <v>2019</v>
      </c>
      <c r="B29" s="62" t="s">
        <v>220</v>
      </c>
      <c r="C29" s="62" t="s">
        <v>635</v>
      </c>
      <c r="D29" s="63" t="s">
        <v>636</v>
      </c>
      <c r="E29" s="64" t="s">
        <v>637</v>
      </c>
      <c r="F29" s="65">
        <v>111946</v>
      </c>
      <c r="G29" s="65">
        <v>297</v>
      </c>
      <c r="H29" s="65">
        <v>570</v>
      </c>
      <c r="I29" s="65">
        <v>460</v>
      </c>
    </row>
    <row r="30" spans="1:9">
      <c r="A30" s="61">
        <v>2019</v>
      </c>
      <c r="B30" s="62" t="s">
        <v>220</v>
      </c>
      <c r="C30" s="62" t="s">
        <v>833</v>
      </c>
      <c r="D30" s="63" t="s">
        <v>834</v>
      </c>
      <c r="E30" s="64" t="s">
        <v>835</v>
      </c>
      <c r="F30" s="65">
        <v>111486</v>
      </c>
      <c r="G30" s="65">
        <v>390</v>
      </c>
      <c r="H30" s="65">
        <v>695</v>
      </c>
      <c r="I30" s="65">
        <v>520</v>
      </c>
    </row>
    <row r="31" spans="1:9">
      <c r="A31" s="61">
        <v>2019</v>
      </c>
      <c r="B31" s="62" t="s">
        <v>220</v>
      </c>
      <c r="C31" s="62" t="s">
        <v>242</v>
      </c>
      <c r="D31" s="63" t="s">
        <v>243</v>
      </c>
      <c r="E31" s="64" t="s">
        <v>244</v>
      </c>
      <c r="F31" s="65">
        <v>111082</v>
      </c>
      <c r="G31" s="65">
        <v>230</v>
      </c>
      <c r="H31" s="65">
        <v>640</v>
      </c>
      <c r="I31" s="65">
        <v>490</v>
      </c>
    </row>
    <row r="32" spans="1:9">
      <c r="A32" s="61">
        <v>2019</v>
      </c>
      <c r="B32" s="62" t="s">
        <v>220</v>
      </c>
      <c r="C32" s="62" t="s">
        <v>395</v>
      </c>
      <c r="D32" s="63" t="s">
        <v>396</v>
      </c>
      <c r="E32" s="64" t="s">
        <v>397</v>
      </c>
      <c r="F32" s="65">
        <v>103680</v>
      </c>
      <c r="G32" s="65">
        <v>300</v>
      </c>
      <c r="H32" s="65">
        <v>740</v>
      </c>
      <c r="I32" s="65">
        <v>480</v>
      </c>
    </row>
    <row r="33" spans="1:9">
      <c r="A33" s="61">
        <v>2019</v>
      </c>
      <c r="B33" s="62" t="s">
        <v>220</v>
      </c>
      <c r="C33" s="62" t="s">
        <v>1331</v>
      </c>
      <c r="D33" s="63" t="s">
        <v>1332</v>
      </c>
      <c r="E33" s="64" t="s">
        <v>1333</v>
      </c>
      <c r="F33" s="65">
        <v>102555</v>
      </c>
      <c r="G33" s="65">
        <v>225</v>
      </c>
      <c r="H33" s="65">
        <v>525</v>
      </c>
      <c r="I33" s="65">
        <v>485</v>
      </c>
    </row>
    <row r="34" spans="1:9">
      <c r="A34" s="61">
        <v>2019</v>
      </c>
      <c r="B34" s="62" t="s">
        <v>220</v>
      </c>
      <c r="C34" s="62" t="s">
        <v>956</v>
      </c>
      <c r="D34" s="63" t="s">
        <v>957</v>
      </c>
      <c r="E34" s="64" t="s">
        <v>958</v>
      </c>
      <c r="F34" s="65">
        <v>100847</v>
      </c>
      <c r="G34" s="65">
        <v>195</v>
      </c>
      <c r="H34" s="65">
        <v>381</v>
      </c>
      <c r="I34" s="65">
        <v>411</v>
      </c>
    </row>
    <row r="35" spans="1:9">
      <c r="A35" s="61">
        <v>2019</v>
      </c>
      <c r="B35" s="62" t="s">
        <v>220</v>
      </c>
      <c r="C35" s="62" t="s">
        <v>1199</v>
      </c>
      <c r="D35" s="63" t="s">
        <v>1200</v>
      </c>
      <c r="E35" s="64" t="s">
        <v>1201</v>
      </c>
      <c r="F35" s="65">
        <v>96369</v>
      </c>
      <c r="G35" s="65">
        <v>380</v>
      </c>
      <c r="H35" s="65">
        <v>910</v>
      </c>
      <c r="I35" s="65">
        <v>520</v>
      </c>
    </row>
    <row r="36" spans="1:9">
      <c r="A36" s="61">
        <v>2019</v>
      </c>
      <c r="B36" s="62" t="s">
        <v>220</v>
      </c>
      <c r="C36" s="62" t="s">
        <v>1253</v>
      </c>
      <c r="D36" s="63" t="s">
        <v>1254</v>
      </c>
      <c r="E36" s="64" t="s">
        <v>1255</v>
      </c>
      <c r="F36" s="65">
        <v>92522</v>
      </c>
      <c r="G36" s="65">
        <v>265</v>
      </c>
      <c r="H36" s="65">
        <v>496</v>
      </c>
      <c r="I36" s="65">
        <v>480</v>
      </c>
    </row>
    <row r="37" spans="1:9">
      <c r="A37" s="61">
        <v>2019</v>
      </c>
      <c r="B37" s="62" t="s">
        <v>220</v>
      </c>
      <c r="C37" s="62" t="s">
        <v>461</v>
      </c>
      <c r="D37" s="63" t="s">
        <v>462</v>
      </c>
      <c r="E37" s="64" t="s">
        <v>463</v>
      </c>
      <c r="F37" s="65">
        <v>90618</v>
      </c>
      <c r="G37" s="65">
        <v>370</v>
      </c>
      <c r="H37" s="65">
        <v>590</v>
      </c>
      <c r="I37" s="65">
        <v>450</v>
      </c>
    </row>
    <row r="38" spans="1:9">
      <c r="A38" s="61">
        <v>2019</v>
      </c>
      <c r="B38" s="62" t="s">
        <v>220</v>
      </c>
      <c r="C38" s="62" t="s">
        <v>320</v>
      </c>
      <c r="D38" s="63" t="s">
        <v>321</v>
      </c>
      <c r="E38" s="64" t="s">
        <v>322</v>
      </c>
      <c r="F38" s="65">
        <v>87385</v>
      </c>
      <c r="G38" s="65">
        <v>200</v>
      </c>
      <c r="H38" s="65">
        <v>400</v>
      </c>
      <c r="I38" s="65">
        <v>400</v>
      </c>
    </row>
    <row r="39" spans="1:9">
      <c r="A39" s="61">
        <v>2019</v>
      </c>
      <c r="B39" s="62" t="s">
        <v>220</v>
      </c>
      <c r="C39" s="62" t="s">
        <v>1394</v>
      </c>
      <c r="D39" s="63" t="s">
        <v>1395</v>
      </c>
      <c r="E39" s="64" t="s">
        <v>1396</v>
      </c>
      <c r="F39" s="65">
        <v>86376</v>
      </c>
      <c r="G39" s="65">
        <v>390</v>
      </c>
      <c r="H39" s="65">
        <v>760</v>
      </c>
      <c r="I39" s="65">
        <v>490</v>
      </c>
    </row>
    <row r="40" spans="1:9">
      <c r="A40" s="61">
        <v>2019</v>
      </c>
      <c r="B40" s="62" t="s">
        <v>220</v>
      </c>
      <c r="C40" s="62" t="s">
        <v>827</v>
      </c>
      <c r="D40" s="63" t="s">
        <v>828</v>
      </c>
      <c r="E40" s="64" t="s">
        <v>829</v>
      </c>
      <c r="F40" s="65">
        <v>83885</v>
      </c>
      <c r="G40" s="65">
        <v>285</v>
      </c>
      <c r="H40" s="65">
        <v>790</v>
      </c>
      <c r="I40" s="65">
        <v>530</v>
      </c>
    </row>
    <row r="41" spans="1:9">
      <c r="A41" s="61">
        <v>2019</v>
      </c>
      <c r="B41" s="62" t="s">
        <v>220</v>
      </c>
      <c r="C41" s="62" t="s">
        <v>323</v>
      </c>
      <c r="D41" s="63" t="s">
        <v>324</v>
      </c>
      <c r="E41" s="64" t="s">
        <v>325</v>
      </c>
      <c r="F41" s="65">
        <v>81780</v>
      </c>
      <c r="G41" s="65">
        <v>215</v>
      </c>
      <c r="H41" s="65">
        <v>550</v>
      </c>
      <c r="I41" s="65">
        <v>440</v>
      </c>
    </row>
    <row r="42" spans="1:9">
      <c r="A42" s="61">
        <v>2019</v>
      </c>
      <c r="B42" s="62" t="s">
        <v>220</v>
      </c>
      <c r="C42" s="62" t="s">
        <v>1112</v>
      </c>
      <c r="D42" s="63" t="s">
        <v>1113</v>
      </c>
      <c r="E42" s="64" t="s">
        <v>1114</v>
      </c>
      <c r="F42" s="65">
        <v>81652</v>
      </c>
      <c r="G42" s="65">
        <v>249</v>
      </c>
      <c r="H42" s="65">
        <v>460</v>
      </c>
      <c r="I42" s="65">
        <v>447</v>
      </c>
    </row>
    <row r="43" spans="1:9">
      <c r="A43" s="61">
        <v>2019</v>
      </c>
      <c r="B43" s="62" t="s">
        <v>220</v>
      </c>
      <c r="C43" s="62" t="s">
        <v>374</v>
      </c>
      <c r="D43" s="63" t="s">
        <v>375</v>
      </c>
      <c r="E43" s="64" t="s">
        <v>376</v>
      </c>
      <c r="F43" s="65">
        <v>77008</v>
      </c>
      <c r="G43" s="65">
        <v>330</v>
      </c>
      <c r="H43" s="65">
        <v>480</v>
      </c>
      <c r="I43" s="65">
        <v>460</v>
      </c>
    </row>
    <row r="44" spans="1:9">
      <c r="A44" s="61">
        <v>2019</v>
      </c>
      <c r="B44" s="62" t="s">
        <v>220</v>
      </c>
      <c r="C44" s="62" t="s">
        <v>893</v>
      </c>
      <c r="D44" s="63" t="s">
        <v>894</v>
      </c>
      <c r="E44" s="64" t="s">
        <v>895</v>
      </c>
      <c r="F44" s="65">
        <v>76178</v>
      </c>
      <c r="G44" s="65">
        <v>440</v>
      </c>
      <c r="H44" s="65">
        <v>600</v>
      </c>
      <c r="I44" s="65">
        <v>430</v>
      </c>
    </row>
    <row r="45" spans="1:9">
      <c r="A45" s="61">
        <v>2019</v>
      </c>
      <c r="B45" s="62" t="s">
        <v>220</v>
      </c>
      <c r="C45" s="62" t="s">
        <v>818</v>
      </c>
      <c r="D45" s="63" t="s">
        <v>819</v>
      </c>
      <c r="E45" s="64" t="s">
        <v>820</v>
      </c>
      <c r="F45" s="65">
        <v>75706</v>
      </c>
      <c r="G45" s="65">
        <v>285</v>
      </c>
      <c r="H45" s="65">
        <v>690</v>
      </c>
      <c r="I45" s="65">
        <v>495</v>
      </c>
    </row>
    <row r="46" spans="1:9">
      <c r="A46" s="61">
        <v>2019</v>
      </c>
      <c r="B46" s="62" t="s">
        <v>220</v>
      </c>
      <c r="C46" s="62" t="s">
        <v>707</v>
      </c>
      <c r="D46" s="63" t="s">
        <v>708</v>
      </c>
      <c r="E46" s="64" t="s">
        <v>709</v>
      </c>
      <c r="F46" s="65">
        <v>74804</v>
      </c>
      <c r="G46" s="65">
        <v>370</v>
      </c>
      <c r="H46" s="65">
        <v>590</v>
      </c>
      <c r="I46" s="65">
        <v>500</v>
      </c>
    </row>
    <row r="47" spans="1:9">
      <c r="A47" s="61">
        <v>2019</v>
      </c>
      <c r="B47" s="62" t="s">
        <v>220</v>
      </c>
      <c r="C47" s="62" t="s">
        <v>815</v>
      </c>
      <c r="D47" s="63" t="s">
        <v>816</v>
      </c>
      <c r="E47" s="64" t="s">
        <v>817</v>
      </c>
      <c r="F47" s="65">
        <v>74796</v>
      </c>
      <c r="G47" s="65">
        <v>450</v>
      </c>
      <c r="H47" s="65">
        <v>780</v>
      </c>
      <c r="I47" s="65">
        <v>495</v>
      </c>
    </row>
    <row r="48" spans="1:9">
      <c r="A48" s="61">
        <v>2019</v>
      </c>
      <c r="B48" s="62" t="s">
        <v>220</v>
      </c>
      <c r="C48" s="62" t="s">
        <v>1061</v>
      </c>
      <c r="D48" s="63" t="s">
        <v>1062</v>
      </c>
      <c r="E48" s="64" t="s">
        <v>1063</v>
      </c>
      <c r="F48" s="65">
        <v>74344</v>
      </c>
      <c r="G48" s="65">
        <v>207</v>
      </c>
      <c r="H48" s="65">
        <v>540</v>
      </c>
      <c r="I48" s="65">
        <v>446</v>
      </c>
    </row>
    <row r="49" spans="1:9">
      <c r="A49" s="61">
        <v>2019</v>
      </c>
      <c r="B49" s="62" t="s">
        <v>220</v>
      </c>
      <c r="C49" s="62" t="s">
        <v>1202</v>
      </c>
      <c r="D49" s="63" t="s">
        <v>1203</v>
      </c>
      <c r="E49" s="64" t="s">
        <v>1204</v>
      </c>
      <c r="F49" s="65">
        <v>73512</v>
      </c>
      <c r="G49" s="65">
        <v>249</v>
      </c>
      <c r="H49" s="65">
        <v>523</v>
      </c>
      <c r="I49" s="65">
        <v>459</v>
      </c>
    </row>
    <row r="50" spans="1:9">
      <c r="A50" s="61">
        <v>2019</v>
      </c>
      <c r="B50" s="62" t="s">
        <v>220</v>
      </c>
      <c r="C50" s="62" t="s">
        <v>809</v>
      </c>
      <c r="D50" s="63" t="s">
        <v>810</v>
      </c>
      <c r="E50" s="64" t="s">
        <v>811</v>
      </c>
      <c r="F50" s="65">
        <v>73462</v>
      </c>
      <c r="G50" s="65">
        <v>600</v>
      </c>
      <c r="H50" s="65">
        <v>825</v>
      </c>
      <c r="I50" s="65">
        <v>500</v>
      </c>
    </row>
    <row r="51" spans="1:9">
      <c r="A51" s="61">
        <v>2019</v>
      </c>
      <c r="B51" s="62" t="s">
        <v>220</v>
      </c>
      <c r="C51" s="62" t="s">
        <v>1259</v>
      </c>
      <c r="D51" s="63" t="s">
        <v>1260</v>
      </c>
      <c r="E51" s="64" t="s">
        <v>1261</v>
      </c>
      <c r="F51" s="65">
        <v>72378</v>
      </c>
      <c r="G51" s="65">
        <v>330</v>
      </c>
      <c r="H51" s="65">
        <v>786</v>
      </c>
      <c r="I51" s="65">
        <v>499</v>
      </c>
    </row>
    <row r="52" spans="1:9">
      <c r="A52" s="61">
        <v>2019</v>
      </c>
      <c r="B52" s="62" t="s">
        <v>220</v>
      </c>
      <c r="C52" s="62" t="s">
        <v>728</v>
      </c>
      <c r="D52" s="63" t="s">
        <v>729</v>
      </c>
      <c r="E52" s="64" t="s">
        <v>730</v>
      </c>
      <c r="F52" s="65">
        <v>71136</v>
      </c>
      <c r="G52" s="65">
        <v>404</v>
      </c>
      <c r="H52" s="65">
        <v>630</v>
      </c>
      <c r="I52" s="65">
        <v>458</v>
      </c>
    </row>
    <row r="53" spans="1:9">
      <c r="A53" s="61">
        <v>2019</v>
      </c>
      <c r="B53" s="62" t="s">
        <v>220</v>
      </c>
      <c r="C53" s="62" t="s">
        <v>1355</v>
      </c>
      <c r="D53" s="63" t="s">
        <v>1356</v>
      </c>
      <c r="E53" s="64" t="s">
        <v>1357</v>
      </c>
      <c r="F53" s="65">
        <v>67897</v>
      </c>
      <c r="G53" s="65">
        <v>300</v>
      </c>
      <c r="H53" s="65">
        <v>460</v>
      </c>
      <c r="I53" s="65">
        <v>440</v>
      </c>
    </row>
    <row r="54" spans="1:9">
      <c r="A54" s="61">
        <v>2019</v>
      </c>
      <c r="B54" s="62" t="s">
        <v>220</v>
      </c>
      <c r="C54" s="62" t="s">
        <v>383</v>
      </c>
      <c r="D54" s="63" t="s">
        <v>384</v>
      </c>
      <c r="E54" s="64" t="s">
        <v>385</v>
      </c>
      <c r="F54" s="65">
        <v>67469</v>
      </c>
      <c r="G54" s="65">
        <v>280</v>
      </c>
      <c r="H54" s="65">
        <v>648</v>
      </c>
      <c r="I54" s="65">
        <v>460</v>
      </c>
    </row>
    <row r="55" spans="1:9">
      <c r="A55" s="61">
        <v>2019</v>
      </c>
      <c r="B55" s="62" t="s">
        <v>220</v>
      </c>
      <c r="C55" s="62" t="s">
        <v>998</v>
      </c>
      <c r="D55" s="63" t="s">
        <v>999</v>
      </c>
      <c r="E55" s="64" t="s">
        <v>1000</v>
      </c>
      <c r="F55" s="65">
        <v>66524</v>
      </c>
      <c r="G55" s="65">
        <v>237</v>
      </c>
      <c r="H55" s="65">
        <v>440</v>
      </c>
      <c r="I55" s="65">
        <v>430</v>
      </c>
    </row>
    <row r="56" spans="1:9">
      <c r="A56" s="61">
        <v>2019</v>
      </c>
      <c r="B56" s="62" t="s">
        <v>220</v>
      </c>
      <c r="C56" s="62" t="s">
        <v>524</v>
      </c>
      <c r="D56" s="63" t="s">
        <v>525</v>
      </c>
      <c r="E56" s="64" t="s">
        <v>526</v>
      </c>
      <c r="F56" s="65">
        <v>66199</v>
      </c>
      <c r="G56" s="65">
        <v>340</v>
      </c>
      <c r="H56" s="65">
        <v>620</v>
      </c>
      <c r="I56" s="65">
        <v>500</v>
      </c>
    </row>
    <row r="57" spans="1:9">
      <c r="A57" s="61">
        <v>2019</v>
      </c>
      <c r="B57" s="62" t="s">
        <v>220</v>
      </c>
      <c r="C57" s="62" t="s">
        <v>329</v>
      </c>
      <c r="D57" s="63" t="s">
        <v>330</v>
      </c>
      <c r="E57" s="64" t="s">
        <v>331</v>
      </c>
      <c r="F57" s="65">
        <v>64369</v>
      </c>
      <c r="G57" s="65">
        <v>241</v>
      </c>
      <c r="H57" s="65">
        <v>435</v>
      </c>
      <c r="I57" s="65">
        <v>450</v>
      </c>
    </row>
    <row r="58" spans="1:9">
      <c r="A58" s="61">
        <v>2019</v>
      </c>
      <c r="B58" s="62" t="s">
        <v>220</v>
      </c>
      <c r="C58" s="62" t="s">
        <v>332</v>
      </c>
      <c r="D58" s="63" t="s">
        <v>333</v>
      </c>
      <c r="E58" s="64" t="s">
        <v>334</v>
      </c>
      <c r="F58" s="65">
        <v>63809</v>
      </c>
      <c r="G58" s="65">
        <v>300</v>
      </c>
      <c r="H58" s="65">
        <v>500</v>
      </c>
      <c r="I58" s="65">
        <v>450</v>
      </c>
    </row>
    <row r="59" spans="1:9">
      <c r="A59" s="61">
        <v>2019</v>
      </c>
      <c r="B59" s="62" t="s">
        <v>220</v>
      </c>
      <c r="C59" s="62" t="s">
        <v>824</v>
      </c>
      <c r="D59" s="63" t="s">
        <v>825</v>
      </c>
      <c r="E59" s="64" t="s">
        <v>826</v>
      </c>
      <c r="F59" s="65">
        <v>61843</v>
      </c>
      <c r="G59" s="65">
        <v>285</v>
      </c>
      <c r="H59" s="65">
        <v>790</v>
      </c>
      <c r="I59" s="65">
        <v>480</v>
      </c>
    </row>
    <row r="60" spans="1:9">
      <c r="A60" s="61">
        <v>2019</v>
      </c>
      <c r="B60" s="62" t="s">
        <v>220</v>
      </c>
      <c r="C60" s="62" t="s">
        <v>506</v>
      </c>
      <c r="D60" s="63" t="s">
        <v>507</v>
      </c>
      <c r="E60" s="64" t="s">
        <v>508</v>
      </c>
      <c r="F60" s="65">
        <v>61524</v>
      </c>
      <c r="G60" s="65">
        <v>340</v>
      </c>
      <c r="H60" s="65">
        <v>600</v>
      </c>
      <c r="I60" s="65">
        <v>500</v>
      </c>
    </row>
    <row r="61" spans="1:9">
      <c r="A61" s="61">
        <v>2019</v>
      </c>
      <c r="B61" s="62" t="s">
        <v>220</v>
      </c>
      <c r="C61" s="62" t="s">
        <v>413</v>
      </c>
      <c r="D61" s="63" t="s">
        <v>414</v>
      </c>
      <c r="E61" s="64" t="s">
        <v>415</v>
      </c>
      <c r="F61" s="65">
        <v>60295</v>
      </c>
      <c r="G61" s="65">
        <v>265</v>
      </c>
      <c r="H61" s="65">
        <v>448</v>
      </c>
      <c r="I61" s="65">
        <v>448</v>
      </c>
    </row>
    <row r="62" spans="1:9">
      <c r="A62" s="61">
        <v>2019</v>
      </c>
      <c r="B62" s="62" t="s">
        <v>220</v>
      </c>
      <c r="C62" s="62" t="s">
        <v>521</v>
      </c>
      <c r="D62" s="63" t="s">
        <v>522</v>
      </c>
      <c r="E62" s="64" t="s">
        <v>523</v>
      </c>
      <c r="F62" s="65">
        <v>59824</v>
      </c>
      <c r="G62" s="65">
        <v>228</v>
      </c>
      <c r="H62" s="65">
        <v>480</v>
      </c>
      <c r="I62" s="65">
        <v>480</v>
      </c>
    </row>
    <row r="63" spans="1:9">
      <c r="A63" s="61">
        <v>2019</v>
      </c>
      <c r="B63" s="62" t="s">
        <v>220</v>
      </c>
      <c r="C63" s="62" t="s">
        <v>311</v>
      </c>
      <c r="D63" s="63" t="s">
        <v>312</v>
      </c>
      <c r="E63" s="64" t="s">
        <v>313</v>
      </c>
      <c r="F63" s="65">
        <v>59030</v>
      </c>
      <c r="G63" s="65">
        <v>150</v>
      </c>
      <c r="H63" s="65">
        <v>330</v>
      </c>
      <c r="I63" s="65">
        <v>330</v>
      </c>
    </row>
    <row r="64" spans="1:9">
      <c r="A64" s="61">
        <v>2019</v>
      </c>
      <c r="B64" s="62" t="s">
        <v>220</v>
      </c>
      <c r="C64" s="62" t="s">
        <v>1403</v>
      </c>
      <c r="D64" s="63" t="s">
        <v>1404</v>
      </c>
      <c r="E64" s="64" t="s">
        <v>1405</v>
      </c>
      <c r="F64" s="65">
        <v>58979</v>
      </c>
      <c r="G64" s="65">
        <v>447</v>
      </c>
      <c r="H64" s="65">
        <v>843</v>
      </c>
      <c r="I64" s="65">
        <v>481</v>
      </c>
    </row>
    <row r="65" spans="1:9">
      <c r="A65" s="61">
        <v>2019</v>
      </c>
      <c r="B65" s="62" t="s">
        <v>220</v>
      </c>
      <c r="C65" s="62" t="s">
        <v>542</v>
      </c>
      <c r="D65" s="63" t="s">
        <v>543</v>
      </c>
      <c r="E65" s="64" t="s">
        <v>544</v>
      </c>
      <c r="F65" s="65">
        <v>57958</v>
      </c>
      <c r="G65" s="65">
        <v>292</v>
      </c>
      <c r="H65" s="65">
        <v>496</v>
      </c>
      <c r="I65" s="65">
        <v>475</v>
      </c>
    </row>
    <row r="66" spans="1:9">
      <c r="A66" s="61">
        <v>2019</v>
      </c>
      <c r="B66" s="62" t="s">
        <v>220</v>
      </c>
      <c r="C66" s="62" t="s">
        <v>452</v>
      </c>
      <c r="D66" s="63" t="s">
        <v>453</v>
      </c>
      <c r="E66" s="64" t="s">
        <v>454</v>
      </c>
      <c r="F66" s="65">
        <v>56601</v>
      </c>
      <c r="G66" s="65">
        <v>495</v>
      </c>
      <c r="H66" s="65">
        <v>595</v>
      </c>
      <c r="I66" s="65">
        <v>495</v>
      </c>
    </row>
    <row r="67" spans="1:9">
      <c r="A67" s="61">
        <v>2019</v>
      </c>
      <c r="B67" s="62" t="s">
        <v>220</v>
      </c>
      <c r="C67" s="62" t="s">
        <v>437</v>
      </c>
      <c r="D67" s="63" t="s">
        <v>438</v>
      </c>
      <c r="E67" s="64" t="s">
        <v>439</v>
      </c>
      <c r="F67" s="65">
        <v>56494</v>
      </c>
      <c r="G67" s="65">
        <v>310</v>
      </c>
      <c r="H67" s="65">
        <v>520</v>
      </c>
      <c r="I67" s="65">
        <v>490</v>
      </c>
    </row>
    <row r="68" spans="1:9">
      <c r="A68" s="61">
        <v>2019</v>
      </c>
      <c r="B68" s="62" t="s">
        <v>220</v>
      </c>
      <c r="C68" s="62" t="s">
        <v>344</v>
      </c>
      <c r="D68" s="63" t="s">
        <v>345</v>
      </c>
      <c r="E68" s="64" t="s">
        <v>346</v>
      </c>
      <c r="F68" s="65">
        <v>56236</v>
      </c>
      <c r="G68" s="65">
        <v>250</v>
      </c>
      <c r="H68" s="65">
        <v>440</v>
      </c>
      <c r="I68" s="65">
        <v>450</v>
      </c>
    </row>
    <row r="69" spans="1:9">
      <c r="A69" s="61">
        <v>2019</v>
      </c>
      <c r="B69" s="62" t="s">
        <v>220</v>
      </c>
      <c r="C69" s="62" t="s">
        <v>308</v>
      </c>
      <c r="D69" s="63" t="s">
        <v>309</v>
      </c>
      <c r="E69" s="64" t="s">
        <v>310</v>
      </c>
      <c r="F69" s="65">
        <v>55660</v>
      </c>
      <c r="G69" s="65">
        <v>240</v>
      </c>
      <c r="H69" s="65">
        <v>480</v>
      </c>
      <c r="I69" s="65">
        <v>400</v>
      </c>
    </row>
    <row r="70" spans="1:9">
      <c r="A70" s="61">
        <v>2019</v>
      </c>
      <c r="B70" s="62" t="s">
        <v>220</v>
      </c>
      <c r="C70" s="62" t="s">
        <v>698</v>
      </c>
      <c r="D70" s="63" t="s">
        <v>699</v>
      </c>
      <c r="E70" s="64" t="s">
        <v>700</v>
      </c>
      <c r="F70" s="65">
        <v>55574</v>
      </c>
      <c r="G70" s="65">
        <v>350</v>
      </c>
      <c r="H70" s="65">
        <v>550</v>
      </c>
      <c r="I70" s="65">
        <v>490</v>
      </c>
    </row>
    <row r="71" spans="1:9">
      <c r="A71" s="61">
        <v>2019</v>
      </c>
      <c r="B71" s="62" t="s">
        <v>220</v>
      </c>
      <c r="C71" s="62" t="s">
        <v>1184</v>
      </c>
      <c r="D71" s="63" t="s">
        <v>1185</v>
      </c>
      <c r="E71" s="64" t="s">
        <v>1186</v>
      </c>
      <c r="F71" s="65">
        <v>54489</v>
      </c>
      <c r="G71" s="65">
        <v>600</v>
      </c>
      <c r="H71" s="65">
        <v>875</v>
      </c>
      <c r="I71" s="65">
        <v>515</v>
      </c>
    </row>
    <row r="72" spans="1:9">
      <c r="A72" s="61">
        <v>2019</v>
      </c>
      <c r="B72" s="62" t="s">
        <v>220</v>
      </c>
      <c r="C72" s="62" t="s">
        <v>1052</v>
      </c>
      <c r="D72" s="63" t="s">
        <v>1053</v>
      </c>
      <c r="E72" s="64" t="s">
        <v>1054</v>
      </c>
      <c r="F72" s="65">
        <v>54209</v>
      </c>
      <c r="G72" s="65">
        <v>425</v>
      </c>
      <c r="H72" s="65">
        <v>620</v>
      </c>
      <c r="I72" s="65">
        <v>445</v>
      </c>
    </row>
    <row r="73" spans="1:9">
      <c r="A73" s="61">
        <v>2019</v>
      </c>
      <c r="B73" s="62" t="s">
        <v>220</v>
      </c>
      <c r="C73" s="62" t="s">
        <v>527</v>
      </c>
      <c r="D73" s="63" t="s">
        <v>528</v>
      </c>
      <c r="E73" s="64" t="s">
        <v>529</v>
      </c>
      <c r="F73" s="65">
        <v>53990</v>
      </c>
      <c r="G73" s="65">
        <v>300</v>
      </c>
      <c r="H73" s="65">
        <v>565</v>
      </c>
      <c r="I73" s="65">
        <v>485</v>
      </c>
    </row>
    <row r="74" spans="1:9">
      <c r="A74" s="61">
        <v>2019</v>
      </c>
      <c r="B74" s="62" t="s">
        <v>220</v>
      </c>
      <c r="C74" s="62" t="s">
        <v>1265</v>
      </c>
      <c r="D74" s="63" t="s">
        <v>1266</v>
      </c>
      <c r="E74" s="64" t="s">
        <v>1267</v>
      </c>
      <c r="F74" s="65">
        <v>52753</v>
      </c>
      <c r="G74" s="65">
        <v>250</v>
      </c>
      <c r="H74" s="65">
        <v>595</v>
      </c>
      <c r="I74" s="65">
        <v>460</v>
      </c>
    </row>
    <row r="75" spans="1:9">
      <c r="A75" s="61">
        <v>2019</v>
      </c>
      <c r="B75" s="62" t="s">
        <v>220</v>
      </c>
      <c r="C75" s="62" t="s">
        <v>911</v>
      </c>
      <c r="D75" s="63" t="s">
        <v>912</v>
      </c>
      <c r="E75" s="64" t="s">
        <v>913</v>
      </c>
      <c r="F75" s="65">
        <v>52543</v>
      </c>
      <c r="G75" s="65">
        <v>341</v>
      </c>
      <c r="H75" s="65">
        <v>550</v>
      </c>
      <c r="I75" s="65">
        <v>445</v>
      </c>
    </row>
    <row r="76" spans="1:9">
      <c r="A76" s="61">
        <v>2019</v>
      </c>
      <c r="B76" s="62" t="s">
        <v>220</v>
      </c>
      <c r="C76" s="62" t="s">
        <v>518</v>
      </c>
      <c r="D76" s="63" t="s">
        <v>519</v>
      </c>
      <c r="E76" s="64" t="s">
        <v>520</v>
      </c>
      <c r="F76" s="65">
        <v>52348</v>
      </c>
      <c r="G76" s="65">
        <v>310</v>
      </c>
      <c r="H76" s="65">
        <v>520</v>
      </c>
      <c r="I76" s="65">
        <v>490</v>
      </c>
    </row>
    <row r="77" spans="1:9">
      <c r="A77" s="61">
        <v>2019</v>
      </c>
      <c r="B77" s="62" t="s">
        <v>220</v>
      </c>
      <c r="C77" s="62" t="s">
        <v>275</v>
      </c>
      <c r="D77" s="63" t="s">
        <v>276</v>
      </c>
      <c r="E77" s="64" t="s">
        <v>277</v>
      </c>
      <c r="F77" s="65">
        <v>51868</v>
      </c>
      <c r="G77" s="65">
        <v>217</v>
      </c>
      <c r="H77" s="65">
        <v>471</v>
      </c>
      <c r="I77" s="65">
        <v>417</v>
      </c>
    </row>
    <row r="78" spans="1:9">
      <c r="A78" s="61">
        <v>2019</v>
      </c>
      <c r="B78" s="62" t="s">
        <v>220</v>
      </c>
      <c r="C78" s="62" t="s">
        <v>857</v>
      </c>
      <c r="D78" s="63" t="s">
        <v>858</v>
      </c>
      <c r="E78" s="64" t="s">
        <v>859</v>
      </c>
      <c r="F78" s="65">
        <v>51670</v>
      </c>
      <c r="G78" s="65">
        <v>281</v>
      </c>
      <c r="H78" s="65">
        <v>529</v>
      </c>
      <c r="I78" s="65">
        <v>438</v>
      </c>
    </row>
    <row r="79" spans="1:9">
      <c r="A79" s="61">
        <v>2019</v>
      </c>
      <c r="B79" s="62" t="s">
        <v>220</v>
      </c>
      <c r="C79" s="62" t="s">
        <v>602</v>
      </c>
      <c r="D79" s="63" t="s">
        <v>603</v>
      </c>
      <c r="E79" s="64" t="s">
        <v>604</v>
      </c>
      <c r="F79" s="65">
        <v>50758</v>
      </c>
      <c r="G79" s="65">
        <v>440</v>
      </c>
      <c r="H79" s="65">
        <v>570</v>
      </c>
      <c r="I79" s="65">
        <v>475</v>
      </c>
    </row>
    <row r="80" spans="1:9">
      <c r="A80" s="61">
        <v>2019</v>
      </c>
      <c r="B80" s="62" t="s">
        <v>220</v>
      </c>
      <c r="C80" s="62" t="s">
        <v>377</v>
      </c>
      <c r="D80" s="63" t="s">
        <v>378</v>
      </c>
      <c r="E80" s="64" t="s">
        <v>379</v>
      </c>
      <c r="F80" s="65">
        <v>50596</v>
      </c>
      <c r="G80" s="65">
        <v>260</v>
      </c>
      <c r="H80" s="65">
        <v>495</v>
      </c>
      <c r="I80" s="65">
        <v>439</v>
      </c>
    </row>
    <row r="81" spans="1:9">
      <c r="A81" s="61">
        <v>2019</v>
      </c>
      <c r="B81" s="62" t="s">
        <v>220</v>
      </c>
      <c r="C81" s="62" t="s">
        <v>515</v>
      </c>
      <c r="D81" s="63" t="s">
        <v>516</v>
      </c>
      <c r="E81" s="64" t="s">
        <v>517</v>
      </c>
      <c r="F81" s="65">
        <v>49829</v>
      </c>
      <c r="G81" s="65">
        <v>380</v>
      </c>
      <c r="H81" s="65">
        <v>650</v>
      </c>
      <c r="I81" s="65">
        <v>565</v>
      </c>
    </row>
    <row r="82" spans="1:9">
      <c r="A82" s="61">
        <v>2019</v>
      </c>
      <c r="B82" s="62" t="s">
        <v>220</v>
      </c>
      <c r="C82" s="62" t="s">
        <v>1097</v>
      </c>
      <c r="D82" s="63" t="s">
        <v>1098</v>
      </c>
      <c r="E82" s="64" t="s">
        <v>1099</v>
      </c>
      <c r="F82" s="65">
        <v>48792</v>
      </c>
      <c r="G82" s="65">
        <v>240</v>
      </c>
      <c r="H82" s="65">
        <v>480</v>
      </c>
      <c r="I82" s="65">
        <v>432</v>
      </c>
    </row>
    <row r="83" spans="1:9">
      <c r="A83" s="61">
        <v>2019</v>
      </c>
      <c r="B83" s="62" t="s">
        <v>220</v>
      </c>
      <c r="C83" s="62" t="s">
        <v>1379</v>
      </c>
      <c r="D83" s="63" t="s">
        <v>1380</v>
      </c>
      <c r="E83" s="64" t="s">
        <v>1381</v>
      </c>
      <c r="F83" s="65">
        <v>48733</v>
      </c>
      <c r="G83" s="65">
        <v>350</v>
      </c>
      <c r="H83" s="65">
        <v>670</v>
      </c>
      <c r="I83" s="65">
        <v>480</v>
      </c>
    </row>
    <row r="84" spans="1:9">
      <c r="A84" s="61">
        <v>2019</v>
      </c>
      <c r="B84" s="62" t="s">
        <v>220</v>
      </c>
      <c r="C84" s="62" t="s">
        <v>971</v>
      </c>
      <c r="D84" s="63" t="s">
        <v>972</v>
      </c>
      <c r="E84" s="64" t="s">
        <v>973</v>
      </c>
      <c r="F84" s="65">
        <v>48665</v>
      </c>
      <c r="G84" s="65">
        <v>192</v>
      </c>
      <c r="H84" s="65">
        <v>423</v>
      </c>
      <c r="I84" s="65">
        <v>403</v>
      </c>
    </row>
    <row r="85" spans="1:9">
      <c r="A85" s="61">
        <v>2019</v>
      </c>
      <c r="B85" s="62" t="s">
        <v>220</v>
      </c>
      <c r="C85" s="62" t="s">
        <v>665</v>
      </c>
      <c r="D85" s="63" t="s">
        <v>666</v>
      </c>
      <c r="E85" s="64" t="s">
        <v>667</v>
      </c>
      <c r="F85" s="65">
        <v>48269</v>
      </c>
      <c r="G85" s="65">
        <v>290</v>
      </c>
      <c r="H85" s="65">
        <v>695</v>
      </c>
      <c r="I85" s="65">
        <v>490</v>
      </c>
    </row>
    <row r="86" spans="1:9">
      <c r="A86" s="61">
        <v>2019</v>
      </c>
      <c r="B86" s="62" t="s">
        <v>220</v>
      </c>
      <c r="C86" s="62" t="s">
        <v>737</v>
      </c>
      <c r="D86" s="63" t="s">
        <v>738</v>
      </c>
      <c r="E86" s="64" t="s">
        <v>739</v>
      </c>
      <c r="F86" s="65">
        <v>48207</v>
      </c>
      <c r="G86" s="65">
        <v>217</v>
      </c>
      <c r="H86" s="65">
        <v>429</v>
      </c>
      <c r="I86" s="65">
        <v>417</v>
      </c>
    </row>
    <row r="87" spans="1:9">
      <c r="A87" s="61">
        <v>2019</v>
      </c>
      <c r="B87" s="62" t="s">
        <v>220</v>
      </c>
      <c r="C87" s="62" t="s">
        <v>1364</v>
      </c>
      <c r="D87" s="63" t="s">
        <v>1365</v>
      </c>
      <c r="E87" s="64" t="s">
        <v>1366</v>
      </c>
      <c r="F87" s="65">
        <v>47499</v>
      </c>
      <c r="G87" s="65">
        <v>240</v>
      </c>
      <c r="H87" s="65">
        <v>475</v>
      </c>
      <c r="I87" s="65">
        <v>430</v>
      </c>
    </row>
    <row r="88" spans="1:9">
      <c r="A88" s="61">
        <v>2019</v>
      </c>
      <c r="B88" s="62" t="s">
        <v>220</v>
      </c>
      <c r="C88" s="62" t="s">
        <v>671</v>
      </c>
      <c r="D88" s="63" t="s">
        <v>672</v>
      </c>
      <c r="E88" s="64" t="s">
        <v>673</v>
      </c>
      <c r="F88" s="65">
        <v>47352</v>
      </c>
      <c r="G88" s="65">
        <v>380</v>
      </c>
      <c r="H88" s="65">
        <v>640</v>
      </c>
      <c r="I88" s="65">
        <v>490</v>
      </c>
    </row>
    <row r="89" spans="1:9">
      <c r="A89" s="61">
        <v>2019</v>
      </c>
      <c r="B89" s="62" t="s">
        <v>220</v>
      </c>
      <c r="C89" s="62" t="s">
        <v>431</v>
      </c>
      <c r="D89" s="63" t="s">
        <v>432</v>
      </c>
      <c r="E89" s="64" t="s">
        <v>433</v>
      </c>
      <c r="F89" s="65">
        <v>46969</v>
      </c>
      <c r="G89" s="65">
        <v>437</v>
      </c>
      <c r="H89" s="65">
        <v>695</v>
      </c>
      <c r="I89" s="65">
        <v>495</v>
      </c>
    </row>
    <row r="90" spans="1:9">
      <c r="A90" s="61">
        <v>2019</v>
      </c>
      <c r="B90" s="62" t="s">
        <v>220</v>
      </c>
      <c r="C90" s="62" t="s">
        <v>785</v>
      </c>
      <c r="D90" s="63" t="s">
        <v>786</v>
      </c>
      <c r="E90" s="64" t="s">
        <v>787</v>
      </c>
      <c r="F90" s="65">
        <v>46659</v>
      </c>
      <c r="G90" s="65">
        <v>234</v>
      </c>
      <c r="H90" s="65">
        <v>495</v>
      </c>
      <c r="I90" s="65">
        <v>435</v>
      </c>
    </row>
    <row r="91" spans="1:9">
      <c r="A91" s="61">
        <v>2019</v>
      </c>
      <c r="B91" s="62" t="s">
        <v>220</v>
      </c>
      <c r="C91" s="62" t="s">
        <v>1397</v>
      </c>
      <c r="D91" s="63" t="s">
        <v>1398</v>
      </c>
      <c r="E91" s="64" t="s">
        <v>1399</v>
      </c>
      <c r="F91" s="65">
        <v>46365</v>
      </c>
      <c r="G91" s="65">
        <v>740</v>
      </c>
      <c r="H91" s="65">
        <v>880</v>
      </c>
      <c r="I91" s="65">
        <v>490</v>
      </c>
    </row>
    <row r="92" spans="1:9">
      <c r="A92" s="61">
        <v>2019</v>
      </c>
      <c r="B92" s="62" t="s">
        <v>220</v>
      </c>
      <c r="C92" s="62" t="s">
        <v>440</v>
      </c>
      <c r="D92" s="63" t="s">
        <v>441</v>
      </c>
      <c r="E92" s="64" t="s">
        <v>442</v>
      </c>
      <c r="F92" s="65">
        <v>46330</v>
      </c>
      <c r="G92" s="65">
        <v>325</v>
      </c>
      <c r="H92" s="65">
        <v>510</v>
      </c>
      <c r="I92" s="65">
        <v>485</v>
      </c>
    </row>
    <row r="93" spans="1:9">
      <c r="A93" s="61">
        <v>2019</v>
      </c>
      <c r="B93" s="62" t="s">
        <v>220</v>
      </c>
      <c r="C93" s="62" t="s">
        <v>992</v>
      </c>
      <c r="D93" s="63" t="s">
        <v>993</v>
      </c>
      <c r="E93" s="64" t="s">
        <v>994</v>
      </c>
      <c r="F93" s="65">
        <v>45356</v>
      </c>
      <c r="G93" s="65">
        <v>224</v>
      </c>
      <c r="H93" s="65">
        <v>445</v>
      </c>
      <c r="I93" s="65">
        <v>425</v>
      </c>
    </row>
    <row r="94" spans="1:9">
      <c r="A94" s="61">
        <v>2019</v>
      </c>
      <c r="B94" s="62" t="s">
        <v>220</v>
      </c>
      <c r="C94" s="62" t="s">
        <v>509</v>
      </c>
      <c r="D94" s="63" t="s">
        <v>510</v>
      </c>
      <c r="E94" s="64" t="s">
        <v>511</v>
      </c>
      <c r="F94" s="65">
        <v>44297</v>
      </c>
      <c r="G94" s="65">
        <v>200</v>
      </c>
      <c r="H94" s="65">
        <v>600</v>
      </c>
      <c r="I94" s="65">
        <v>460</v>
      </c>
    </row>
    <row r="95" spans="1:9">
      <c r="A95" s="61">
        <v>2019</v>
      </c>
      <c r="B95" s="62" t="s">
        <v>220</v>
      </c>
      <c r="C95" s="62" t="s">
        <v>299</v>
      </c>
      <c r="D95" s="63" t="s">
        <v>300</v>
      </c>
      <c r="E95" s="64" t="s">
        <v>301</v>
      </c>
      <c r="F95" s="65">
        <v>44106</v>
      </c>
      <c r="G95" s="65">
        <v>210</v>
      </c>
      <c r="H95" s="65">
        <v>520</v>
      </c>
      <c r="I95" s="65">
        <v>420</v>
      </c>
    </row>
    <row r="96" spans="1:9">
      <c r="A96" s="61">
        <v>2019</v>
      </c>
      <c r="B96" s="62" t="s">
        <v>220</v>
      </c>
      <c r="C96" s="62" t="s">
        <v>338</v>
      </c>
      <c r="D96" s="63" t="s">
        <v>339</v>
      </c>
      <c r="E96" s="64" t="s">
        <v>340</v>
      </c>
      <c r="F96" s="65">
        <v>43556</v>
      </c>
      <c r="G96" s="65">
        <v>243</v>
      </c>
      <c r="H96" s="65">
        <v>440</v>
      </c>
      <c r="I96" s="65">
        <v>444</v>
      </c>
    </row>
    <row r="97" spans="1:9">
      <c r="A97" s="61">
        <v>2019</v>
      </c>
      <c r="B97" s="62" t="s">
        <v>220</v>
      </c>
      <c r="C97" s="62" t="s">
        <v>566</v>
      </c>
      <c r="D97" s="63" t="s">
        <v>567</v>
      </c>
      <c r="E97" s="64" t="s">
        <v>568</v>
      </c>
      <c r="F97" s="65">
        <v>43231</v>
      </c>
      <c r="G97" s="65">
        <v>240</v>
      </c>
      <c r="H97" s="65">
        <v>420</v>
      </c>
      <c r="I97" s="65">
        <v>420</v>
      </c>
    </row>
    <row r="98" spans="1:9">
      <c r="A98" s="61">
        <v>2019</v>
      </c>
      <c r="B98" s="62" t="s">
        <v>220</v>
      </c>
      <c r="C98" s="62" t="s">
        <v>1391</v>
      </c>
      <c r="D98" s="63" t="s">
        <v>1392</v>
      </c>
      <c r="E98" s="64" t="s">
        <v>1393</v>
      </c>
      <c r="F98" s="65">
        <v>43016</v>
      </c>
      <c r="G98" s="65">
        <v>440</v>
      </c>
      <c r="H98" s="65">
        <v>690</v>
      </c>
      <c r="I98" s="65">
        <v>470</v>
      </c>
    </row>
    <row r="99" spans="1:9">
      <c r="A99" s="61">
        <v>2019</v>
      </c>
      <c r="B99" s="62" t="s">
        <v>220</v>
      </c>
      <c r="C99" s="62" t="s">
        <v>731</v>
      </c>
      <c r="D99" s="63" t="s">
        <v>732</v>
      </c>
      <c r="E99" s="64" t="s">
        <v>733</v>
      </c>
      <c r="F99" s="65">
        <v>42631</v>
      </c>
      <c r="G99" s="65">
        <v>263</v>
      </c>
      <c r="H99" s="65">
        <v>466</v>
      </c>
      <c r="I99" s="65">
        <v>418</v>
      </c>
    </row>
    <row r="100" spans="1:9">
      <c r="A100" s="61">
        <v>2019</v>
      </c>
      <c r="B100" s="62" t="s">
        <v>220</v>
      </c>
      <c r="C100" s="62" t="s">
        <v>362</v>
      </c>
      <c r="D100" s="63" t="s">
        <v>363</v>
      </c>
      <c r="E100" s="64" t="s">
        <v>364</v>
      </c>
      <c r="F100" s="65">
        <v>42429</v>
      </c>
      <c r="G100" s="65">
        <v>240</v>
      </c>
      <c r="H100" s="65">
        <v>450</v>
      </c>
      <c r="I100" s="65">
        <v>410</v>
      </c>
    </row>
    <row r="101" spans="1:9">
      <c r="A101" s="61">
        <v>2019</v>
      </c>
      <c r="B101" s="62" t="s">
        <v>220</v>
      </c>
      <c r="C101" s="62" t="s">
        <v>575</v>
      </c>
      <c r="D101" s="63" t="s">
        <v>576</v>
      </c>
      <c r="E101" s="64" t="s">
        <v>577</v>
      </c>
      <c r="F101" s="65">
        <v>41932</v>
      </c>
      <c r="G101" s="65">
        <v>320</v>
      </c>
      <c r="H101" s="65">
        <v>500</v>
      </c>
      <c r="I101" s="65">
        <v>431</v>
      </c>
    </row>
    <row r="102" spans="1:9">
      <c r="A102" s="61">
        <v>2019</v>
      </c>
      <c r="B102" s="62" t="s">
        <v>220</v>
      </c>
      <c r="C102" s="62" t="s">
        <v>701</v>
      </c>
      <c r="D102" s="63" t="s">
        <v>702</v>
      </c>
      <c r="E102" s="64" t="s">
        <v>703</v>
      </c>
      <c r="F102" s="65">
        <v>41459</v>
      </c>
      <c r="G102" s="65">
        <v>260</v>
      </c>
      <c r="H102" s="65">
        <v>790</v>
      </c>
      <c r="I102" s="65">
        <v>515</v>
      </c>
    </row>
    <row r="103" spans="1:9">
      <c r="A103" s="61">
        <v>2019</v>
      </c>
      <c r="B103" s="62" t="s">
        <v>220</v>
      </c>
      <c r="C103" s="62" t="s">
        <v>674</v>
      </c>
      <c r="D103" s="63" t="s">
        <v>675</v>
      </c>
      <c r="E103" s="64" t="s">
        <v>676</v>
      </c>
      <c r="F103" s="65">
        <v>41305</v>
      </c>
      <c r="G103" s="65">
        <v>300</v>
      </c>
      <c r="H103" s="65">
        <v>530</v>
      </c>
      <c r="I103" s="65">
        <v>470</v>
      </c>
    </row>
    <row r="104" spans="1:9">
      <c r="A104" s="61">
        <v>2019</v>
      </c>
      <c r="B104" s="62" t="s">
        <v>220</v>
      </c>
      <c r="C104" s="62" t="s">
        <v>317</v>
      </c>
      <c r="D104" s="63" t="s">
        <v>318</v>
      </c>
      <c r="E104" s="64" t="s">
        <v>319</v>
      </c>
      <c r="F104" s="65">
        <v>40703</v>
      </c>
      <c r="G104" s="65">
        <v>250</v>
      </c>
      <c r="H104" s="65">
        <v>250</v>
      </c>
      <c r="I104" s="65">
        <v>250</v>
      </c>
    </row>
    <row r="105" spans="1:9">
      <c r="A105" s="61">
        <v>2019</v>
      </c>
      <c r="B105" s="62" t="s">
        <v>220</v>
      </c>
      <c r="C105" s="62" t="s">
        <v>1079</v>
      </c>
      <c r="D105" s="63" t="s">
        <v>1080</v>
      </c>
      <c r="E105" s="64" t="s">
        <v>1081</v>
      </c>
      <c r="F105" s="65">
        <v>40618</v>
      </c>
      <c r="G105" s="65">
        <v>253</v>
      </c>
      <c r="H105" s="65">
        <v>480</v>
      </c>
      <c r="I105" s="65">
        <v>435</v>
      </c>
    </row>
    <row r="106" spans="1:9">
      <c r="A106" s="61">
        <v>2019</v>
      </c>
      <c r="B106" s="62" t="s">
        <v>220</v>
      </c>
      <c r="C106" s="62" t="s">
        <v>578</v>
      </c>
      <c r="D106" s="63" t="s">
        <v>579</v>
      </c>
      <c r="E106" s="64" t="s">
        <v>580</v>
      </c>
      <c r="F106" s="65">
        <v>40053</v>
      </c>
      <c r="G106" s="65">
        <v>220</v>
      </c>
      <c r="H106" s="65">
        <v>429</v>
      </c>
      <c r="I106" s="65">
        <v>417</v>
      </c>
    </row>
    <row r="107" spans="1:9">
      <c r="A107" s="61">
        <v>2019</v>
      </c>
      <c r="B107" s="62" t="s">
        <v>220</v>
      </c>
      <c r="C107" s="62" t="s">
        <v>1007</v>
      </c>
      <c r="D107" s="63" t="s">
        <v>1008</v>
      </c>
      <c r="E107" s="64" t="s">
        <v>1009</v>
      </c>
      <c r="F107" s="65">
        <v>39836</v>
      </c>
      <c r="G107" s="65">
        <v>273</v>
      </c>
      <c r="H107" s="65">
        <v>490</v>
      </c>
      <c r="I107" s="65">
        <v>431</v>
      </c>
    </row>
    <row r="108" spans="1:9">
      <c r="A108" s="61">
        <v>2019</v>
      </c>
      <c r="B108" s="62" t="s">
        <v>220</v>
      </c>
      <c r="C108" s="62" t="s">
        <v>725</v>
      </c>
      <c r="D108" s="63" t="s">
        <v>726</v>
      </c>
      <c r="E108" s="64" t="s">
        <v>727</v>
      </c>
      <c r="F108" s="65">
        <v>39327</v>
      </c>
      <c r="G108" s="65">
        <v>223</v>
      </c>
      <c r="H108" s="65">
        <v>443</v>
      </c>
      <c r="I108" s="65">
        <v>418</v>
      </c>
    </row>
    <row r="109" spans="1:9">
      <c r="A109" s="61">
        <v>2019</v>
      </c>
      <c r="B109" s="62" t="s">
        <v>220</v>
      </c>
      <c r="C109" s="62" t="s">
        <v>314</v>
      </c>
      <c r="D109" s="63" t="s">
        <v>315</v>
      </c>
      <c r="E109" s="64" t="s">
        <v>316</v>
      </c>
      <c r="F109" s="65">
        <v>38919</v>
      </c>
      <c r="G109" s="65">
        <v>230</v>
      </c>
      <c r="H109" s="65">
        <v>480</v>
      </c>
      <c r="I109" s="65">
        <v>435</v>
      </c>
    </row>
    <row r="110" spans="1:9">
      <c r="A110" s="61">
        <v>2019</v>
      </c>
      <c r="B110" s="62" t="s">
        <v>220</v>
      </c>
      <c r="C110" s="62" t="s">
        <v>455</v>
      </c>
      <c r="D110" s="63" t="s">
        <v>456</v>
      </c>
      <c r="E110" s="64" t="s">
        <v>457</v>
      </c>
      <c r="F110" s="65">
        <v>38664</v>
      </c>
      <c r="G110" s="65">
        <v>437</v>
      </c>
      <c r="H110" s="65">
        <v>575</v>
      </c>
      <c r="I110" s="65">
        <v>495</v>
      </c>
    </row>
    <row r="111" spans="1:9">
      <c r="A111" s="61">
        <v>2019</v>
      </c>
      <c r="B111" s="62" t="s">
        <v>220</v>
      </c>
      <c r="C111" s="62" t="s">
        <v>689</v>
      </c>
      <c r="D111" s="63" t="s">
        <v>690</v>
      </c>
      <c r="E111" s="64" t="s">
        <v>691</v>
      </c>
      <c r="F111" s="65">
        <v>38478</v>
      </c>
      <c r="G111" s="65">
        <v>270</v>
      </c>
      <c r="H111" s="65">
        <v>600</v>
      </c>
      <c r="I111" s="65">
        <v>450</v>
      </c>
    </row>
    <row r="112" spans="1:9">
      <c r="A112" s="61">
        <v>2019</v>
      </c>
      <c r="B112" s="62" t="s">
        <v>220</v>
      </c>
      <c r="C112" s="62" t="s">
        <v>821</v>
      </c>
      <c r="D112" s="63" t="s">
        <v>822</v>
      </c>
      <c r="E112" s="64" t="s">
        <v>823</v>
      </c>
      <c r="F112" s="65">
        <v>37908</v>
      </c>
      <c r="G112" s="65">
        <v>400</v>
      </c>
      <c r="H112" s="65">
        <v>825</v>
      </c>
      <c r="I112" s="65">
        <v>500</v>
      </c>
    </row>
    <row r="113" spans="1:9">
      <c r="A113" s="61">
        <v>2019</v>
      </c>
      <c r="B113" s="62" t="s">
        <v>220</v>
      </c>
      <c r="C113" s="62" t="s">
        <v>845</v>
      </c>
      <c r="D113" s="63" t="s">
        <v>846</v>
      </c>
      <c r="E113" s="64" t="s">
        <v>847</v>
      </c>
      <c r="F113" s="65">
        <v>37793</v>
      </c>
      <c r="G113" s="65">
        <v>590</v>
      </c>
      <c r="H113" s="65">
        <v>580</v>
      </c>
      <c r="I113" s="65">
        <v>455</v>
      </c>
    </row>
    <row r="114" spans="1:9">
      <c r="A114" s="61">
        <v>2019</v>
      </c>
      <c r="B114" s="62" t="s">
        <v>220</v>
      </c>
      <c r="C114" s="62" t="s">
        <v>392</v>
      </c>
      <c r="D114" s="63" t="s">
        <v>393</v>
      </c>
      <c r="E114" s="64" t="s">
        <v>394</v>
      </c>
      <c r="F114" s="65">
        <v>37425</v>
      </c>
      <c r="G114" s="65">
        <v>300</v>
      </c>
      <c r="H114" s="65">
        <v>765</v>
      </c>
      <c r="I114" s="65">
        <v>490</v>
      </c>
    </row>
    <row r="115" spans="1:9">
      <c r="A115" s="61">
        <v>2019</v>
      </c>
      <c r="B115" s="62" t="s">
        <v>220</v>
      </c>
      <c r="C115" s="62" t="s">
        <v>947</v>
      </c>
      <c r="D115" s="63" t="s">
        <v>948</v>
      </c>
      <c r="E115" s="64" t="s">
        <v>949</v>
      </c>
      <c r="F115" s="65">
        <v>37149</v>
      </c>
      <c r="G115" s="65">
        <v>308</v>
      </c>
      <c r="H115" s="65">
        <v>480</v>
      </c>
      <c r="I115" s="65">
        <v>427</v>
      </c>
    </row>
    <row r="116" spans="1:9">
      <c r="A116" s="61">
        <v>2019</v>
      </c>
      <c r="B116" s="62" t="s">
        <v>220</v>
      </c>
      <c r="C116" s="62" t="s">
        <v>914</v>
      </c>
      <c r="D116" s="63" t="s">
        <v>915</v>
      </c>
      <c r="E116" s="64" t="s">
        <v>916</v>
      </c>
      <c r="F116" s="65">
        <v>36768</v>
      </c>
      <c r="G116" s="65">
        <v>235</v>
      </c>
      <c r="H116" s="65">
        <v>435</v>
      </c>
      <c r="I116" s="65">
        <v>425</v>
      </c>
    </row>
    <row r="117" spans="1:9">
      <c r="A117" s="61">
        <v>2019</v>
      </c>
      <c r="B117" s="62" t="s">
        <v>220</v>
      </c>
      <c r="C117" s="62" t="s">
        <v>530</v>
      </c>
      <c r="D117" s="63" t="s">
        <v>531</v>
      </c>
      <c r="E117" s="64" t="s">
        <v>532</v>
      </c>
      <c r="F117" s="65">
        <v>36312</v>
      </c>
      <c r="G117" s="65">
        <v>250</v>
      </c>
      <c r="H117" s="65">
        <v>495</v>
      </c>
      <c r="I117" s="65">
        <v>460</v>
      </c>
    </row>
    <row r="118" spans="1:9">
      <c r="A118" s="61">
        <v>2019</v>
      </c>
      <c r="B118" s="62" t="s">
        <v>220</v>
      </c>
      <c r="C118" s="62" t="s">
        <v>782</v>
      </c>
      <c r="D118" s="63" t="s">
        <v>783</v>
      </c>
      <c r="E118" s="64" t="s">
        <v>784</v>
      </c>
      <c r="F118" s="65">
        <v>36283</v>
      </c>
      <c r="G118" s="65">
        <v>250</v>
      </c>
      <c r="H118" s="65">
        <v>550</v>
      </c>
      <c r="I118" s="65">
        <v>450</v>
      </c>
    </row>
    <row r="119" spans="1:9">
      <c r="A119" s="61">
        <v>2019</v>
      </c>
      <c r="B119" s="62" t="s">
        <v>220</v>
      </c>
      <c r="C119" s="62" t="s">
        <v>842</v>
      </c>
      <c r="D119" s="63" t="s">
        <v>843</v>
      </c>
      <c r="E119" s="64" t="s">
        <v>844</v>
      </c>
      <c r="F119" s="65">
        <v>36023</v>
      </c>
      <c r="G119" s="65">
        <v>251</v>
      </c>
      <c r="H119" s="65">
        <v>443</v>
      </c>
      <c r="I119" s="65">
        <v>450</v>
      </c>
    </row>
    <row r="120" spans="1:9">
      <c r="A120" s="61">
        <v>2019</v>
      </c>
      <c r="B120" s="62" t="s">
        <v>220</v>
      </c>
      <c r="C120" s="62" t="s">
        <v>410</v>
      </c>
      <c r="D120" s="63" t="s">
        <v>411</v>
      </c>
      <c r="E120" s="64" t="s">
        <v>412</v>
      </c>
      <c r="F120" s="65">
        <v>35996</v>
      </c>
      <c r="G120" s="65">
        <v>300</v>
      </c>
      <c r="H120" s="65">
        <v>690</v>
      </c>
      <c r="I120" s="65">
        <v>470</v>
      </c>
    </row>
    <row r="121" spans="1:9">
      <c r="A121" s="61">
        <v>2019</v>
      </c>
      <c r="B121" s="62" t="s">
        <v>220</v>
      </c>
      <c r="C121" s="62" t="s">
        <v>1118</v>
      </c>
      <c r="D121" s="63" t="s">
        <v>1119</v>
      </c>
      <c r="E121" s="64" t="s">
        <v>1120</v>
      </c>
      <c r="F121" s="65">
        <v>35666</v>
      </c>
      <c r="G121" s="65">
        <v>245</v>
      </c>
      <c r="H121" s="65">
        <v>590</v>
      </c>
      <c r="I121" s="65">
        <v>460</v>
      </c>
    </row>
    <row r="122" spans="1:9">
      <c r="A122" s="61">
        <v>2019</v>
      </c>
      <c r="B122" s="62" t="s">
        <v>220</v>
      </c>
      <c r="C122" s="62" t="s">
        <v>1076</v>
      </c>
      <c r="D122" s="63" t="s">
        <v>1077</v>
      </c>
      <c r="E122" s="64" t="s">
        <v>1078</v>
      </c>
      <c r="F122" s="65">
        <v>34887</v>
      </c>
      <c r="G122" s="65">
        <v>223</v>
      </c>
      <c r="H122" s="65">
        <v>443</v>
      </c>
      <c r="I122" s="65">
        <v>418</v>
      </c>
    </row>
    <row r="123" spans="1:9">
      <c r="A123" s="61">
        <v>2019</v>
      </c>
      <c r="B123" s="62" t="s">
        <v>220</v>
      </c>
      <c r="C123" s="62" t="s">
        <v>656</v>
      </c>
      <c r="D123" s="63" t="s">
        <v>657</v>
      </c>
      <c r="E123" s="64" t="s">
        <v>658</v>
      </c>
      <c r="F123" s="65">
        <v>34820</v>
      </c>
      <c r="G123" s="65">
        <v>295</v>
      </c>
      <c r="H123" s="65">
        <v>600</v>
      </c>
      <c r="I123" s="65">
        <v>465</v>
      </c>
    </row>
    <row r="124" spans="1:9">
      <c r="A124" s="61">
        <v>2019</v>
      </c>
      <c r="B124" s="62" t="s">
        <v>220</v>
      </c>
      <c r="C124" s="62" t="s">
        <v>812</v>
      </c>
      <c r="D124" s="63" t="s">
        <v>813</v>
      </c>
      <c r="E124" s="64" t="s">
        <v>814</v>
      </c>
      <c r="F124" s="65">
        <v>34725</v>
      </c>
      <c r="G124" s="65">
        <v>500</v>
      </c>
      <c r="H124" s="65">
        <v>825</v>
      </c>
      <c r="I124" s="65">
        <v>480</v>
      </c>
    </row>
    <row r="125" spans="1:9">
      <c r="A125" s="61">
        <v>2019</v>
      </c>
      <c r="B125" s="62" t="s">
        <v>220</v>
      </c>
      <c r="C125" s="62" t="s">
        <v>359</v>
      </c>
      <c r="D125" s="63" t="s">
        <v>360</v>
      </c>
      <c r="E125" s="64" t="s">
        <v>361</v>
      </c>
      <c r="F125" s="65">
        <v>34602</v>
      </c>
      <c r="G125" s="65">
        <v>290</v>
      </c>
      <c r="H125" s="65">
        <v>440</v>
      </c>
      <c r="I125" s="65">
        <v>440</v>
      </c>
    </row>
    <row r="126" spans="1:9">
      <c r="A126" s="61">
        <v>2019</v>
      </c>
      <c r="B126" s="62" t="s">
        <v>220</v>
      </c>
      <c r="C126" s="62" t="s">
        <v>899</v>
      </c>
      <c r="D126" s="63" t="s">
        <v>900</v>
      </c>
      <c r="E126" s="64" t="s">
        <v>901</v>
      </c>
      <c r="F126" s="65">
        <v>34118</v>
      </c>
      <c r="G126" s="65">
        <v>388</v>
      </c>
      <c r="H126" s="65">
        <v>638</v>
      </c>
      <c r="I126" s="65">
        <v>450</v>
      </c>
    </row>
    <row r="127" spans="1:9">
      <c r="A127" s="61">
        <v>2019</v>
      </c>
      <c r="B127" s="62" t="s">
        <v>220</v>
      </c>
      <c r="C127" s="62" t="s">
        <v>260</v>
      </c>
      <c r="D127" s="63" t="s">
        <v>261</v>
      </c>
      <c r="E127" s="64" t="s">
        <v>262</v>
      </c>
      <c r="F127" s="65">
        <v>34054</v>
      </c>
      <c r="G127" s="65">
        <v>258</v>
      </c>
      <c r="H127" s="65">
        <v>498</v>
      </c>
      <c r="I127" s="65">
        <v>420</v>
      </c>
    </row>
    <row r="128" spans="1:9">
      <c r="A128" s="61">
        <v>2019</v>
      </c>
      <c r="B128" s="62" t="s">
        <v>220</v>
      </c>
      <c r="C128" s="62" t="s">
        <v>1247</v>
      </c>
      <c r="D128" s="63" t="s">
        <v>1248</v>
      </c>
      <c r="E128" s="64" t="s">
        <v>1249</v>
      </c>
      <c r="F128" s="65">
        <v>34054</v>
      </c>
      <c r="G128" s="65">
        <v>350</v>
      </c>
      <c r="H128" s="65">
        <v>680</v>
      </c>
      <c r="I128" s="65">
        <v>480</v>
      </c>
    </row>
    <row r="129" spans="1:9">
      <c r="A129" s="61">
        <v>2019</v>
      </c>
      <c r="B129" s="62" t="s">
        <v>220</v>
      </c>
      <c r="C129" s="62" t="s">
        <v>257</v>
      </c>
      <c r="D129" s="63" t="s">
        <v>258</v>
      </c>
      <c r="E129" s="64" t="s">
        <v>259</v>
      </c>
      <c r="F129" s="65">
        <v>33886</v>
      </c>
      <c r="G129" s="65">
        <v>223</v>
      </c>
      <c r="H129" s="65">
        <v>443</v>
      </c>
      <c r="I129" s="65">
        <v>418</v>
      </c>
    </row>
    <row r="130" spans="1:9">
      <c r="A130" s="61">
        <v>2019</v>
      </c>
      <c r="B130" s="62" t="s">
        <v>220</v>
      </c>
      <c r="C130" s="62" t="s">
        <v>341</v>
      </c>
      <c r="D130" s="63" t="s">
        <v>342</v>
      </c>
      <c r="E130" s="64" t="s">
        <v>343</v>
      </c>
      <c r="F130" s="65">
        <v>33066</v>
      </c>
      <c r="G130" s="65">
        <v>275</v>
      </c>
      <c r="H130" s="65">
        <v>590</v>
      </c>
      <c r="I130" s="65">
        <v>450</v>
      </c>
    </row>
    <row r="131" spans="1:9">
      <c r="A131" s="61">
        <v>2019</v>
      </c>
      <c r="B131" s="62" t="s">
        <v>220</v>
      </c>
      <c r="C131" s="62" t="s">
        <v>473</v>
      </c>
      <c r="D131" s="63" t="s">
        <v>474</v>
      </c>
      <c r="E131" s="64" t="s">
        <v>475</v>
      </c>
      <c r="F131" s="65">
        <v>32605</v>
      </c>
      <c r="G131" s="65">
        <v>380</v>
      </c>
      <c r="H131" s="65">
        <v>690</v>
      </c>
      <c r="I131" s="65">
        <v>513</v>
      </c>
    </row>
    <row r="132" spans="1:9">
      <c r="A132" s="61">
        <v>2019</v>
      </c>
      <c r="B132" s="62" t="s">
        <v>220</v>
      </c>
      <c r="C132" s="62" t="s">
        <v>1142</v>
      </c>
      <c r="D132" s="63" t="s">
        <v>1143</v>
      </c>
      <c r="E132" s="64" t="s">
        <v>1144</v>
      </c>
      <c r="F132" s="65">
        <v>31961</v>
      </c>
      <c r="G132" s="65">
        <v>250</v>
      </c>
      <c r="H132" s="65">
        <v>423</v>
      </c>
      <c r="I132" s="65">
        <v>415</v>
      </c>
    </row>
    <row r="133" spans="1:9">
      <c r="A133" s="61">
        <v>2019</v>
      </c>
      <c r="B133" s="62" t="s">
        <v>220</v>
      </c>
      <c r="C133" s="62" t="s">
        <v>830</v>
      </c>
      <c r="D133" s="63" t="s">
        <v>831</v>
      </c>
      <c r="E133" s="64" t="s">
        <v>832</v>
      </c>
      <c r="F133" s="65">
        <v>31492</v>
      </c>
      <c r="G133" s="65">
        <v>400</v>
      </c>
      <c r="H133" s="65">
        <v>825</v>
      </c>
      <c r="I133" s="65">
        <v>490</v>
      </c>
    </row>
    <row r="134" spans="1:9">
      <c r="A134" s="61">
        <v>2019</v>
      </c>
      <c r="B134" s="62" t="s">
        <v>220</v>
      </c>
      <c r="C134" s="62" t="s">
        <v>1319</v>
      </c>
      <c r="D134" s="63" t="s">
        <v>1320</v>
      </c>
      <c r="E134" s="64" t="s">
        <v>1321</v>
      </c>
      <c r="F134" s="65">
        <v>31067</v>
      </c>
      <c r="G134" s="65">
        <v>217</v>
      </c>
      <c r="H134" s="65">
        <v>460</v>
      </c>
      <c r="I134" s="65">
        <v>420</v>
      </c>
    </row>
    <row r="135" spans="1:9">
      <c r="A135" s="61">
        <v>2019</v>
      </c>
      <c r="B135" s="62" t="s">
        <v>220</v>
      </c>
      <c r="C135" s="62" t="s">
        <v>401</v>
      </c>
      <c r="D135" s="63" t="s">
        <v>402</v>
      </c>
      <c r="E135" s="64" t="s">
        <v>403</v>
      </c>
      <c r="F135" s="65">
        <v>31004</v>
      </c>
      <c r="G135" s="65">
        <v>300</v>
      </c>
      <c r="H135" s="65">
        <v>470</v>
      </c>
      <c r="I135" s="65">
        <v>490</v>
      </c>
    </row>
    <row r="136" spans="1:9">
      <c r="A136" s="61">
        <v>2019</v>
      </c>
      <c r="B136" s="62" t="s">
        <v>220</v>
      </c>
      <c r="C136" s="62" t="s">
        <v>1373</v>
      </c>
      <c r="D136" s="63" t="s">
        <v>1374</v>
      </c>
      <c r="E136" s="64" t="s">
        <v>1375</v>
      </c>
      <c r="F136" s="65">
        <v>30794</v>
      </c>
      <c r="G136" s="65">
        <v>478</v>
      </c>
      <c r="H136" s="65">
        <v>800</v>
      </c>
      <c r="I136" s="65">
        <v>437</v>
      </c>
    </row>
    <row r="137" spans="1:9">
      <c r="A137" s="61">
        <v>2019</v>
      </c>
      <c r="B137" s="62" t="s">
        <v>220</v>
      </c>
      <c r="C137" s="62" t="s">
        <v>254</v>
      </c>
      <c r="D137" s="63" t="s">
        <v>255</v>
      </c>
      <c r="E137" s="64" t="s">
        <v>256</v>
      </c>
      <c r="F137" s="65">
        <v>30743</v>
      </c>
      <c r="G137" s="65">
        <v>250</v>
      </c>
      <c r="H137" s="65">
        <v>443</v>
      </c>
      <c r="I137" s="65">
        <v>425</v>
      </c>
    </row>
    <row r="138" spans="1:9">
      <c r="A138" s="61">
        <v>2019</v>
      </c>
      <c r="B138" s="62" t="s">
        <v>220</v>
      </c>
      <c r="C138" s="62" t="s">
        <v>1181</v>
      </c>
      <c r="D138" s="63" t="s">
        <v>1182</v>
      </c>
      <c r="E138" s="64" t="s">
        <v>1183</v>
      </c>
      <c r="F138" s="65">
        <v>30657</v>
      </c>
      <c r="G138" s="65">
        <v>220</v>
      </c>
      <c r="H138" s="65">
        <v>695</v>
      </c>
      <c r="I138" s="65">
        <v>490</v>
      </c>
    </row>
    <row r="139" spans="1:9">
      <c r="A139" s="61">
        <v>2019</v>
      </c>
      <c r="B139" s="62" t="s">
        <v>220</v>
      </c>
      <c r="C139" s="62" t="s">
        <v>302</v>
      </c>
      <c r="D139" s="63" t="s">
        <v>303</v>
      </c>
      <c r="E139" s="64" t="s">
        <v>304</v>
      </c>
      <c r="F139" s="65">
        <v>30423</v>
      </c>
      <c r="G139" s="65">
        <v>219</v>
      </c>
      <c r="H139" s="65">
        <v>433</v>
      </c>
      <c r="I139" s="65">
        <v>421</v>
      </c>
    </row>
    <row r="140" spans="1:9">
      <c r="A140" s="61">
        <v>2019</v>
      </c>
      <c r="B140" s="62" t="s">
        <v>220</v>
      </c>
      <c r="C140" s="62" t="s">
        <v>677</v>
      </c>
      <c r="D140" s="63" t="s">
        <v>678</v>
      </c>
      <c r="E140" s="64" t="s">
        <v>679</v>
      </c>
      <c r="F140" s="65">
        <v>30367</v>
      </c>
      <c r="G140" s="65">
        <v>315</v>
      </c>
      <c r="H140" s="65">
        <v>620</v>
      </c>
      <c r="I140" s="65">
        <v>485</v>
      </c>
    </row>
    <row r="141" spans="1:9">
      <c r="A141" s="61">
        <v>2019</v>
      </c>
      <c r="B141" s="62" t="s">
        <v>220</v>
      </c>
      <c r="C141" s="62" t="s">
        <v>1178</v>
      </c>
      <c r="D141" s="63" t="s">
        <v>1179</v>
      </c>
      <c r="E141" s="64" t="s">
        <v>1180</v>
      </c>
      <c r="F141" s="65">
        <v>29991</v>
      </c>
      <c r="G141" s="65">
        <v>300</v>
      </c>
      <c r="H141" s="65">
        <v>740</v>
      </c>
      <c r="I141" s="65">
        <v>495</v>
      </c>
    </row>
    <row r="142" spans="1:9">
      <c r="A142" s="61">
        <v>2019</v>
      </c>
      <c r="B142" s="62" t="s">
        <v>220</v>
      </c>
      <c r="C142" s="62" t="s">
        <v>1406</v>
      </c>
      <c r="D142" s="63" t="s">
        <v>1407</v>
      </c>
      <c r="E142" s="64" t="s">
        <v>1408</v>
      </c>
      <c r="F142" s="65">
        <v>29865</v>
      </c>
      <c r="G142" s="65">
        <v>400</v>
      </c>
      <c r="H142" s="65">
        <v>665</v>
      </c>
      <c r="I142" s="65">
        <v>445</v>
      </c>
    </row>
    <row r="143" spans="1:9">
      <c r="A143" s="61">
        <v>2019</v>
      </c>
      <c r="B143" s="62" t="s">
        <v>220</v>
      </c>
      <c r="C143" s="62" t="s">
        <v>1223</v>
      </c>
      <c r="D143" s="63" t="s">
        <v>1224</v>
      </c>
      <c r="E143" s="64" t="s">
        <v>1225</v>
      </c>
      <c r="F143" s="65">
        <v>29801</v>
      </c>
      <c r="G143" s="65">
        <v>260</v>
      </c>
      <c r="H143" s="65">
        <v>475</v>
      </c>
      <c r="I143" s="65">
        <v>435</v>
      </c>
    </row>
    <row r="144" spans="1:9">
      <c r="A144" s="61">
        <v>2019</v>
      </c>
      <c r="B144" s="62" t="s">
        <v>220</v>
      </c>
      <c r="C144" s="62" t="s">
        <v>974</v>
      </c>
      <c r="D144" s="63" t="s">
        <v>975</v>
      </c>
      <c r="E144" s="64" t="s">
        <v>976</v>
      </c>
      <c r="F144" s="65">
        <v>29524</v>
      </c>
      <c r="G144" s="65">
        <v>280</v>
      </c>
      <c r="H144" s="65">
        <v>425</v>
      </c>
      <c r="I144" s="65">
        <v>414</v>
      </c>
    </row>
    <row r="145" spans="1:9">
      <c r="A145" s="61">
        <v>2019</v>
      </c>
      <c r="B145" s="62" t="s">
        <v>220</v>
      </c>
      <c r="C145" s="62" t="s">
        <v>836</v>
      </c>
      <c r="D145" s="63" t="s">
        <v>837</v>
      </c>
      <c r="E145" s="64" t="s">
        <v>838</v>
      </c>
      <c r="F145" s="65">
        <v>29393</v>
      </c>
      <c r="G145" s="65">
        <v>460</v>
      </c>
      <c r="H145" s="65">
        <v>700</v>
      </c>
      <c r="I145" s="65">
        <v>495</v>
      </c>
    </row>
    <row r="146" spans="1:9">
      <c r="A146" s="61">
        <v>2019</v>
      </c>
      <c r="B146" s="62" t="s">
        <v>220</v>
      </c>
      <c r="C146" s="62" t="s">
        <v>929</v>
      </c>
      <c r="D146" s="63" t="s">
        <v>930</v>
      </c>
      <c r="E146" s="64" t="s">
        <v>931</v>
      </c>
      <c r="F146" s="65">
        <v>29392</v>
      </c>
      <c r="G146" s="65">
        <v>260</v>
      </c>
      <c r="H146" s="65">
        <v>474</v>
      </c>
      <c r="I146" s="65">
        <v>412</v>
      </c>
    </row>
    <row r="147" spans="1:9">
      <c r="A147" s="61">
        <v>2019</v>
      </c>
      <c r="B147" s="62" t="s">
        <v>220</v>
      </c>
      <c r="C147" s="62" t="s">
        <v>371</v>
      </c>
      <c r="D147" s="63" t="s">
        <v>372</v>
      </c>
      <c r="E147" s="64" t="s">
        <v>373</v>
      </c>
      <c r="F147" s="65">
        <v>29351</v>
      </c>
      <c r="G147" s="65">
        <v>300</v>
      </c>
      <c r="H147" s="65">
        <v>500</v>
      </c>
      <c r="I147" s="65">
        <v>465</v>
      </c>
    </row>
    <row r="148" spans="1:9">
      <c r="A148" s="61">
        <v>2019</v>
      </c>
      <c r="B148" s="62" t="s">
        <v>220</v>
      </c>
      <c r="C148" s="62" t="s">
        <v>1031</v>
      </c>
      <c r="D148" s="63" t="s">
        <v>1032</v>
      </c>
      <c r="E148" s="64" t="s">
        <v>1033</v>
      </c>
      <c r="F148" s="65">
        <v>28774</v>
      </c>
      <c r="G148" s="65">
        <v>252</v>
      </c>
      <c r="H148" s="65">
        <v>442</v>
      </c>
      <c r="I148" s="65">
        <v>427</v>
      </c>
    </row>
    <row r="149" spans="1:9">
      <c r="A149" s="61">
        <v>2019</v>
      </c>
      <c r="B149" s="62" t="s">
        <v>220</v>
      </c>
      <c r="C149" s="62" t="s">
        <v>653</v>
      </c>
      <c r="D149" s="63" t="s">
        <v>654</v>
      </c>
      <c r="E149" s="64" t="s">
        <v>655</v>
      </c>
      <c r="F149" s="65">
        <v>28679</v>
      </c>
      <c r="G149" s="65">
        <v>270</v>
      </c>
      <c r="H149" s="65">
        <v>690</v>
      </c>
      <c r="I149" s="65">
        <v>490</v>
      </c>
    </row>
    <row r="150" spans="1:9">
      <c r="A150" s="61">
        <v>2019</v>
      </c>
      <c r="B150" s="62" t="s">
        <v>220</v>
      </c>
      <c r="C150" s="62" t="s">
        <v>1190</v>
      </c>
      <c r="D150" s="63" t="s">
        <v>1191</v>
      </c>
      <c r="E150" s="64" t="s">
        <v>1192</v>
      </c>
      <c r="F150" s="65">
        <v>28553</v>
      </c>
      <c r="G150" s="65">
        <v>220</v>
      </c>
      <c r="H150" s="65">
        <v>742</v>
      </c>
      <c r="I150" s="65">
        <v>495</v>
      </c>
    </row>
    <row r="151" spans="1:9">
      <c r="A151" s="61">
        <v>2019</v>
      </c>
      <c r="B151" s="62" t="s">
        <v>220</v>
      </c>
      <c r="C151" s="62" t="s">
        <v>272</v>
      </c>
      <c r="D151" s="63" t="s">
        <v>273</v>
      </c>
      <c r="E151" s="64" t="s">
        <v>274</v>
      </c>
      <c r="F151" s="65">
        <v>28105</v>
      </c>
      <c r="G151" s="65">
        <v>230</v>
      </c>
      <c r="H151" s="65">
        <v>460</v>
      </c>
      <c r="I151" s="65">
        <v>415</v>
      </c>
    </row>
    <row r="152" spans="1:9">
      <c r="A152" s="61">
        <v>2019</v>
      </c>
      <c r="B152" s="62" t="s">
        <v>220</v>
      </c>
      <c r="C152" s="62" t="s">
        <v>644</v>
      </c>
      <c r="D152" s="63" t="s">
        <v>645</v>
      </c>
      <c r="E152" s="64" t="s">
        <v>646</v>
      </c>
      <c r="F152" s="65">
        <v>28062</v>
      </c>
      <c r="G152" s="65">
        <v>230</v>
      </c>
      <c r="H152" s="65">
        <v>550</v>
      </c>
      <c r="I152" s="65">
        <v>445</v>
      </c>
    </row>
    <row r="153" spans="1:9">
      <c r="A153" s="61">
        <v>2019</v>
      </c>
      <c r="B153" s="62" t="s">
        <v>220</v>
      </c>
      <c r="C153" s="62" t="s">
        <v>1232</v>
      </c>
      <c r="D153" s="63" t="s">
        <v>1233</v>
      </c>
      <c r="E153" s="64" t="s">
        <v>1234</v>
      </c>
      <c r="F153" s="65">
        <v>27800</v>
      </c>
      <c r="G153" s="65">
        <v>304</v>
      </c>
      <c r="H153" s="65">
        <v>497</v>
      </c>
      <c r="I153" s="65">
        <v>460</v>
      </c>
    </row>
    <row r="154" spans="1:9">
      <c r="A154" s="61">
        <v>2019</v>
      </c>
      <c r="B154" s="62" t="s">
        <v>220</v>
      </c>
      <c r="C154" s="62" t="s">
        <v>593</v>
      </c>
      <c r="D154" s="63" t="s">
        <v>594</v>
      </c>
      <c r="E154" s="64" t="s">
        <v>595</v>
      </c>
      <c r="F154" s="65">
        <v>27770</v>
      </c>
      <c r="G154" s="65">
        <v>290</v>
      </c>
      <c r="H154" s="65">
        <v>491</v>
      </c>
      <c r="I154" s="65">
        <v>433</v>
      </c>
    </row>
    <row r="155" spans="1:9">
      <c r="A155" s="61">
        <v>2019</v>
      </c>
      <c r="B155" s="62" t="s">
        <v>220</v>
      </c>
      <c r="C155" s="62" t="s">
        <v>551</v>
      </c>
      <c r="D155" s="63" t="s">
        <v>552</v>
      </c>
      <c r="E155" s="64" t="s">
        <v>553</v>
      </c>
      <c r="F155" s="65">
        <v>27628</v>
      </c>
      <c r="G155" s="65">
        <v>463</v>
      </c>
      <c r="H155" s="65">
        <v>595</v>
      </c>
      <c r="I155" s="65">
        <v>498</v>
      </c>
    </row>
    <row r="156" spans="1:9">
      <c r="A156" s="61">
        <v>2019</v>
      </c>
      <c r="B156" s="62" t="s">
        <v>220</v>
      </c>
      <c r="C156" s="62" t="s">
        <v>1196</v>
      </c>
      <c r="D156" s="63" t="s">
        <v>1197</v>
      </c>
      <c r="E156" s="64" t="s">
        <v>1198</v>
      </c>
      <c r="F156" s="65">
        <v>27454</v>
      </c>
      <c r="G156" s="65">
        <v>220</v>
      </c>
      <c r="H156" s="65">
        <v>540</v>
      </c>
      <c r="I156" s="65">
        <v>490</v>
      </c>
    </row>
    <row r="157" spans="1:9">
      <c r="A157" s="61">
        <v>2019</v>
      </c>
      <c r="B157" s="62" t="s">
        <v>220</v>
      </c>
      <c r="C157" s="62" t="s">
        <v>572</v>
      </c>
      <c r="D157" s="63" t="s">
        <v>573</v>
      </c>
      <c r="E157" s="64" t="s">
        <v>574</v>
      </c>
      <c r="F157" s="65">
        <v>27337</v>
      </c>
      <c r="G157" s="65">
        <v>267</v>
      </c>
      <c r="H157" s="65">
        <v>486</v>
      </c>
      <c r="I157" s="65">
        <v>418</v>
      </c>
    </row>
    <row r="158" spans="1:9">
      <c r="A158" s="61">
        <v>2019</v>
      </c>
      <c r="B158" s="62" t="s">
        <v>220</v>
      </c>
      <c r="C158" s="62" t="s">
        <v>650</v>
      </c>
      <c r="D158" s="63" t="s">
        <v>651</v>
      </c>
      <c r="E158" s="64" t="s">
        <v>652</v>
      </c>
      <c r="F158" s="65">
        <v>27058</v>
      </c>
      <c r="G158" s="65">
        <v>360</v>
      </c>
      <c r="H158" s="65">
        <v>850</v>
      </c>
      <c r="I158" s="65">
        <v>465</v>
      </c>
    </row>
    <row r="159" spans="1:9">
      <c r="A159" s="61">
        <v>2019</v>
      </c>
      <c r="B159" s="62" t="s">
        <v>220</v>
      </c>
      <c r="C159" s="62" t="s">
        <v>434</v>
      </c>
      <c r="D159" s="63" t="s">
        <v>435</v>
      </c>
      <c r="E159" s="64" t="s">
        <v>436</v>
      </c>
      <c r="F159" s="65">
        <v>27033</v>
      </c>
      <c r="G159" s="65">
        <v>250</v>
      </c>
      <c r="H159" s="65">
        <v>443</v>
      </c>
      <c r="I159" s="65">
        <v>420</v>
      </c>
    </row>
    <row r="160" spans="1:9">
      <c r="A160" s="61">
        <v>2019</v>
      </c>
      <c r="B160" s="62" t="s">
        <v>220</v>
      </c>
      <c r="C160" s="62" t="s">
        <v>398</v>
      </c>
      <c r="D160" s="63" t="s">
        <v>399</v>
      </c>
      <c r="E160" s="64" t="s">
        <v>400</v>
      </c>
      <c r="F160" s="65">
        <v>26991</v>
      </c>
      <c r="G160" s="65">
        <v>320</v>
      </c>
      <c r="H160" s="65">
        <v>500</v>
      </c>
      <c r="I160" s="65">
        <v>475</v>
      </c>
    </row>
    <row r="161" spans="1:9">
      <c r="A161" s="61">
        <v>2019</v>
      </c>
      <c r="B161" s="62" t="s">
        <v>220</v>
      </c>
      <c r="C161" s="62" t="s">
        <v>692</v>
      </c>
      <c r="D161" s="63" t="s">
        <v>693</v>
      </c>
      <c r="E161" s="64" t="s">
        <v>694</v>
      </c>
      <c r="F161" s="65">
        <v>26962</v>
      </c>
      <c r="G161" s="65">
        <v>386</v>
      </c>
      <c r="H161" s="65">
        <v>641</v>
      </c>
      <c r="I161" s="65">
        <v>519</v>
      </c>
    </row>
    <row r="162" spans="1:9">
      <c r="A162" s="61">
        <v>2019</v>
      </c>
      <c r="B162" s="62" t="s">
        <v>220</v>
      </c>
      <c r="C162" s="62" t="s">
        <v>977</v>
      </c>
      <c r="D162" s="63" t="s">
        <v>978</v>
      </c>
      <c r="E162" s="64" t="s">
        <v>979</v>
      </c>
      <c r="F162" s="65">
        <v>26928</v>
      </c>
      <c r="G162" s="65">
        <v>175</v>
      </c>
      <c r="H162" s="65">
        <v>280</v>
      </c>
      <c r="I162" s="65">
        <v>370</v>
      </c>
    </row>
    <row r="163" spans="1:9">
      <c r="A163" s="61">
        <v>2019</v>
      </c>
      <c r="B163" s="62" t="s">
        <v>220</v>
      </c>
      <c r="C163" s="62" t="s">
        <v>386</v>
      </c>
      <c r="D163" s="63" t="s">
        <v>387</v>
      </c>
      <c r="E163" s="64" t="s">
        <v>388</v>
      </c>
      <c r="F163" s="65">
        <v>26861</v>
      </c>
      <c r="G163" s="65">
        <v>340</v>
      </c>
      <c r="H163" s="65">
        <v>650</v>
      </c>
      <c r="I163" s="65">
        <v>452</v>
      </c>
    </row>
    <row r="164" spans="1:9">
      <c r="A164" s="61">
        <v>2019</v>
      </c>
      <c r="B164" s="62" t="s">
        <v>220</v>
      </c>
      <c r="C164" s="62" t="s">
        <v>305</v>
      </c>
      <c r="D164" s="63" t="s">
        <v>306</v>
      </c>
      <c r="E164" s="64" t="s">
        <v>307</v>
      </c>
      <c r="F164" s="65">
        <v>26357</v>
      </c>
      <c r="G164" s="65">
        <v>210</v>
      </c>
      <c r="H164" s="65">
        <v>680</v>
      </c>
      <c r="I164" s="65">
        <v>475</v>
      </c>
    </row>
    <row r="165" spans="1:9">
      <c r="A165" s="61">
        <v>2019</v>
      </c>
      <c r="B165" s="62" t="s">
        <v>220</v>
      </c>
      <c r="C165" s="62" t="s">
        <v>1400</v>
      </c>
      <c r="D165" s="63" t="s">
        <v>1401</v>
      </c>
      <c r="E165" s="64" t="s">
        <v>1402</v>
      </c>
      <c r="F165" s="65">
        <v>25943</v>
      </c>
      <c r="G165" s="65">
        <v>600</v>
      </c>
      <c r="H165" s="65">
        <v>825</v>
      </c>
      <c r="I165" s="65">
        <v>485</v>
      </c>
    </row>
    <row r="166" spans="1:9">
      <c r="A166" s="61">
        <v>2019</v>
      </c>
      <c r="B166" s="62" t="s">
        <v>220</v>
      </c>
      <c r="C166" s="62" t="s">
        <v>662</v>
      </c>
      <c r="D166" s="63" t="s">
        <v>663</v>
      </c>
      <c r="E166" s="64" t="s">
        <v>664</v>
      </c>
      <c r="F166" s="65">
        <v>25748</v>
      </c>
      <c r="G166" s="65">
        <v>280</v>
      </c>
      <c r="H166" s="65">
        <v>730</v>
      </c>
      <c r="I166" s="65">
        <v>428</v>
      </c>
    </row>
    <row r="167" spans="1:9">
      <c r="A167" s="61">
        <v>2019</v>
      </c>
      <c r="B167" s="62" t="s">
        <v>220</v>
      </c>
      <c r="C167" s="62" t="s">
        <v>1208</v>
      </c>
      <c r="D167" s="63" t="s">
        <v>1209</v>
      </c>
      <c r="E167" s="64" t="s">
        <v>1210</v>
      </c>
      <c r="F167" s="65">
        <v>25496</v>
      </c>
      <c r="G167" s="65">
        <v>270</v>
      </c>
      <c r="H167" s="65">
        <v>480</v>
      </c>
      <c r="I167" s="65">
        <v>434</v>
      </c>
    </row>
    <row r="168" spans="1:9">
      <c r="A168" s="61">
        <v>2019</v>
      </c>
      <c r="B168" s="62" t="s">
        <v>220</v>
      </c>
      <c r="C168" s="62" t="s">
        <v>1109</v>
      </c>
      <c r="D168" s="63" t="s">
        <v>1110</v>
      </c>
      <c r="E168" s="64" t="s">
        <v>1111</v>
      </c>
      <c r="F168" s="65">
        <v>25480</v>
      </c>
      <c r="G168" s="65">
        <v>217</v>
      </c>
      <c r="H168" s="65">
        <v>429</v>
      </c>
      <c r="I168" s="65">
        <v>417</v>
      </c>
    </row>
    <row r="169" spans="1:9">
      <c r="A169" s="61">
        <v>2019</v>
      </c>
      <c r="B169" s="62" t="s">
        <v>220</v>
      </c>
      <c r="C169" s="62" t="s">
        <v>1295</v>
      </c>
      <c r="D169" s="63" t="s">
        <v>1296</v>
      </c>
      <c r="E169" s="64" t="s">
        <v>1297</v>
      </c>
      <c r="F169" s="65">
        <v>25444</v>
      </c>
      <c r="G169" s="65">
        <v>240</v>
      </c>
      <c r="H169" s="65">
        <v>458</v>
      </c>
      <c r="I169" s="65">
        <v>440</v>
      </c>
    </row>
    <row r="170" spans="1:9">
      <c r="A170" s="61">
        <v>2019</v>
      </c>
      <c r="B170" s="62" t="s">
        <v>220</v>
      </c>
      <c r="C170" s="62" t="s">
        <v>983</v>
      </c>
      <c r="D170" s="63" t="s">
        <v>984</v>
      </c>
      <c r="E170" s="64" t="s">
        <v>985</v>
      </c>
      <c r="F170" s="65">
        <v>25430</v>
      </c>
      <c r="G170" s="65">
        <v>130</v>
      </c>
      <c r="H170" s="65">
        <v>230</v>
      </c>
      <c r="I170" s="65">
        <v>340</v>
      </c>
    </row>
    <row r="171" spans="1:9">
      <c r="A171" s="61">
        <v>2019</v>
      </c>
      <c r="B171" s="62" t="s">
        <v>220</v>
      </c>
      <c r="C171" s="62" t="s">
        <v>1274</v>
      </c>
      <c r="D171" s="63" t="s">
        <v>1275</v>
      </c>
      <c r="E171" s="64" t="s">
        <v>1276</v>
      </c>
      <c r="F171" s="65">
        <v>25322</v>
      </c>
      <c r="G171" s="65">
        <v>290</v>
      </c>
      <c r="H171" s="65">
        <v>590</v>
      </c>
      <c r="I171" s="65">
        <v>450</v>
      </c>
    </row>
    <row r="172" spans="1:9">
      <c r="A172" s="61">
        <v>2019</v>
      </c>
      <c r="B172" s="62" t="s">
        <v>220</v>
      </c>
      <c r="C172" s="62" t="s">
        <v>962</v>
      </c>
      <c r="D172" s="63" t="s">
        <v>963</v>
      </c>
      <c r="E172" s="64" t="s">
        <v>964</v>
      </c>
      <c r="F172" s="65">
        <v>25197</v>
      </c>
      <c r="G172" s="65">
        <v>230</v>
      </c>
      <c r="H172" s="65">
        <v>260</v>
      </c>
      <c r="I172" s="65">
        <v>370</v>
      </c>
    </row>
    <row r="173" spans="1:9">
      <c r="A173" s="61">
        <v>2019</v>
      </c>
      <c r="B173" s="62" t="s">
        <v>220</v>
      </c>
      <c r="C173" s="62" t="s">
        <v>629</v>
      </c>
      <c r="D173" s="63" t="s">
        <v>630</v>
      </c>
      <c r="E173" s="64" t="s">
        <v>631</v>
      </c>
      <c r="F173" s="65">
        <v>25163</v>
      </c>
      <c r="G173" s="65">
        <v>260</v>
      </c>
      <c r="H173" s="65">
        <v>443</v>
      </c>
      <c r="I173" s="65">
        <v>430</v>
      </c>
    </row>
    <row r="174" spans="1:9">
      <c r="A174" s="61">
        <v>2019</v>
      </c>
      <c r="B174" s="62" t="s">
        <v>220</v>
      </c>
      <c r="C174" s="62" t="s">
        <v>1115</v>
      </c>
      <c r="D174" s="63" t="s">
        <v>1116</v>
      </c>
      <c r="E174" s="64" t="s">
        <v>1117</v>
      </c>
      <c r="F174" s="65">
        <v>25127</v>
      </c>
      <c r="G174" s="65">
        <v>330</v>
      </c>
      <c r="H174" s="65">
        <v>600</v>
      </c>
      <c r="I174" s="65">
        <v>423</v>
      </c>
    </row>
    <row r="175" spans="1:9">
      <c r="A175" s="61">
        <v>2019</v>
      </c>
      <c r="B175" s="62" t="s">
        <v>220</v>
      </c>
      <c r="C175" s="62" t="s">
        <v>1154</v>
      </c>
      <c r="D175" s="63" t="s">
        <v>1155</v>
      </c>
      <c r="E175" s="64" t="s">
        <v>1156</v>
      </c>
      <c r="F175" s="65">
        <v>24978</v>
      </c>
      <c r="G175" s="65">
        <v>240</v>
      </c>
      <c r="H175" s="65">
        <v>443</v>
      </c>
      <c r="I175" s="65">
        <v>418</v>
      </c>
    </row>
    <row r="176" spans="1:9">
      <c r="A176" s="61">
        <v>2019</v>
      </c>
      <c r="B176" s="62" t="s">
        <v>220</v>
      </c>
      <c r="C176" s="62" t="s">
        <v>1229</v>
      </c>
      <c r="D176" s="63" t="s">
        <v>1230</v>
      </c>
      <c r="E176" s="64" t="s">
        <v>1231</v>
      </c>
      <c r="F176" s="65">
        <v>24847</v>
      </c>
      <c r="G176" s="65">
        <v>200</v>
      </c>
      <c r="H176" s="65">
        <v>400</v>
      </c>
      <c r="I176" s="65">
        <v>400</v>
      </c>
    </row>
    <row r="177" spans="1:9">
      <c r="A177" s="61">
        <v>2019</v>
      </c>
      <c r="B177" s="62" t="s">
        <v>220</v>
      </c>
      <c r="C177" s="62" t="s">
        <v>1100</v>
      </c>
      <c r="D177" s="63" t="s">
        <v>1101</v>
      </c>
      <c r="E177" s="64" t="s">
        <v>1102</v>
      </c>
      <c r="F177" s="65">
        <v>24752</v>
      </c>
      <c r="G177" s="65">
        <v>217</v>
      </c>
      <c r="H177" s="65">
        <v>429</v>
      </c>
      <c r="I177" s="65">
        <v>417</v>
      </c>
    </row>
    <row r="178" spans="1:9">
      <c r="A178" s="61">
        <v>2019</v>
      </c>
      <c r="B178" s="62" t="s">
        <v>220</v>
      </c>
      <c r="C178" s="62" t="s">
        <v>1367</v>
      </c>
      <c r="D178" s="63" t="s">
        <v>1368</v>
      </c>
      <c r="E178" s="64" t="s">
        <v>1369</v>
      </c>
      <c r="F178" s="65">
        <v>24747</v>
      </c>
      <c r="G178" s="65">
        <v>420</v>
      </c>
      <c r="H178" s="65">
        <v>730</v>
      </c>
      <c r="I178" s="65">
        <v>460</v>
      </c>
    </row>
    <row r="179" spans="1:9">
      <c r="A179" s="61">
        <v>2019</v>
      </c>
      <c r="B179" s="62" t="s">
        <v>220</v>
      </c>
      <c r="C179" s="62" t="s">
        <v>791</v>
      </c>
      <c r="D179" s="63" t="s">
        <v>792</v>
      </c>
      <c r="E179" s="64" t="s">
        <v>793</v>
      </c>
      <c r="F179" s="65">
        <v>24733</v>
      </c>
      <c r="G179" s="65">
        <v>260</v>
      </c>
      <c r="H179" s="65">
        <v>460</v>
      </c>
      <c r="I179" s="65">
        <v>460</v>
      </c>
    </row>
    <row r="180" spans="1:9">
      <c r="A180" s="61">
        <v>2019</v>
      </c>
      <c r="B180" s="62" t="s">
        <v>220</v>
      </c>
      <c r="C180" s="62" t="s">
        <v>680</v>
      </c>
      <c r="D180" s="63" t="s">
        <v>681</v>
      </c>
      <c r="E180" s="64" t="s">
        <v>682</v>
      </c>
      <c r="F180" s="65">
        <v>24666</v>
      </c>
      <c r="G180" s="65">
        <v>260</v>
      </c>
      <c r="H180" s="65">
        <v>531</v>
      </c>
      <c r="I180" s="65">
        <v>490</v>
      </c>
    </row>
    <row r="181" spans="1:9">
      <c r="A181" s="61">
        <v>2019</v>
      </c>
      <c r="B181" s="62" t="s">
        <v>220</v>
      </c>
      <c r="C181" s="62" t="s">
        <v>1193</v>
      </c>
      <c r="D181" s="63" t="s">
        <v>1194</v>
      </c>
      <c r="E181" s="64" t="s">
        <v>1195</v>
      </c>
      <c r="F181" s="65">
        <v>24654</v>
      </c>
      <c r="G181" s="65">
        <v>250</v>
      </c>
      <c r="H181" s="65">
        <v>730</v>
      </c>
      <c r="I181" s="65">
        <v>490</v>
      </c>
    </row>
    <row r="182" spans="1:9">
      <c r="A182" s="61">
        <v>2019</v>
      </c>
      <c r="B182" s="62" t="s">
        <v>220</v>
      </c>
      <c r="C182" s="62" t="s">
        <v>1298</v>
      </c>
      <c r="D182" s="63" t="s">
        <v>1299</v>
      </c>
      <c r="E182" s="64" t="s">
        <v>1300</v>
      </c>
      <c r="F182" s="65">
        <v>24651</v>
      </c>
      <c r="G182" s="65">
        <v>223</v>
      </c>
      <c r="H182" s="65">
        <v>443</v>
      </c>
      <c r="I182" s="65">
        <v>418</v>
      </c>
    </row>
    <row r="183" spans="1:9">
      <c r="A183" s="61">
        <v>2019</v>
      </c>
      <c r="B183" s="62" t="s">
        <v>220</v>
      </c>
      <c r="C183" s="62" t="s">
        <v>1283</v>
      </c>
      <c r="D183" s="63" t="s">
        <v>1284</v>
      </c>
      <c r="E183" s="64" t="s">
        <v>1285</v>
      </c>
      <c r="F183" s="65">
        <v>24279</v>
      </c>
      <c r="G183" s="65">
        <v>170</v>
      </c>
      <c r="H183" s="65">
        <v>315</v>
      </c>
      <c r="I183" s="65">
        <v>395</v>
      </c>
    </row>
    <row r="184" spans="1:9">
      <c r="A184" s="61">
        <v>2019</v>
      </c>
      <c r="B184" s="62" t="s">
        <v>220</v>
      </c>
      <c r="C184" s="62" t="s">
        <v>584</v>
      </c>
      <c r="D184" s="63" t="s">
        <v>585</v>
      </c>
      <c r="E184" s="64" t="s">
        <v>586</v>
      </c>
      <c r="F184" s="65">
        <v>24045</v>
      </c>
      <c r="G184" s="65">
        <v>300</v>
      </c>
      <c r="H184" s="65">
        <v>695</v>
      </c>
      <c r="I184" s="65">
        <v>475</v>
      </c>
    </row>
    <row r="185" spans="1:9">
      <c r="A185" s="61">
        <v>2019</v>
      </c>
      <c r="B185" s="62" t="s">
        <v>220</v>
      </c>
      <c r="C185" s="62" t="s">
        <v>659</v>
      </c>
      <c r="D185" s="63" t="s">
        <v>660</v>
      </c>
      <c r="E185" s="64" t="s">
        <v>661</v>
      </c>
      <c r="F185" s="65">
        <v>23689</v>
      </c>
      <c r="G185" s="65">
        <v>380</v>
      </c>
      <c r="H185" s="65">
        <v>650</v>
      </c>
      <c r="I185" s="65">
        <v>510</v>
      </c>
    </row>
    <row r="186" spans="1:9">
      <c r="A186" s="61">
        <v>2019</v>
      </c>
      <c r="B186" s="62" t="s">
        <v>220</v>
      </c>
      <c r="C186" s="62" t="s">
        <v>503</v>
      </c>
      <c r="D186" s="63" t="s">
        <v>504</v>
      </c>
      <c r="E186" s="64" t="s">
        <v>505</v>
      </c>
      <c r="F186" s="65">
        <v>23631</v>
      </c>
      <c r="G186" s="65">
        <v>410</v>
      </c>
      <c r="H186" s="65">
        <v>630</v>
      </c>
      <c r="I186" s="65">
        <v>495</v>
      </c>
    </row>
    <row r="187" spans="1:9">
      <c r="A187" s="61">
        <v>2019</v>
      </c>
      <c r="B187" s="62" t="s">
        <v>220</v>
      </c>
      <c r="C187" s="62" t="s">
        <v>335</v>
      </c>
      <c r="D187" s="63" t="s">
        <v>336</v>
      </c>
      <c r="E187" s="64" t="s">
        <v>337</v>
      </c>
      <c r="F187" s="65">
        <v>23364</v>
      </c>
      <c r="G187" s="65">
        <v>250</v>
      </c>
      <c r="H187" s="65">
        <v>440</v>
      </c>
      <c r="I187" s="65">
        <v>450</v>
      </c>
    </row>
    <row r="188" spans="1:9" ht="13.5" customHeight="1">
      <c r="A188" s="61">
        <v>2019</v>
      </c>
      <c r="B188" s="62" t="s">
        <v>220</v>
      </c>
      <c r="C188" s="62" t="s">
        <v>1325</v>
      </c>
      <c r="D188" s="63" t="s">
        <v>1326</v>
      </c>
      <c r="E188" s="64" t="s">
        <v>1327</v>
      </c>
      <c r="F188" s="65">
        <v>23085</v>
      </c>
      <c r="G188" s="65">
        <v>265</v>
      </c>
      <c r="H188" s="65">
        <v>495</v>
      </c>
      <c r="I188" s="65">
        <v>455</v>
      </c>
    </row>
    <row r="189" spans="1:9">
      <c r="A189" s="61">
        <v>2019</v>
      </c>
      <c r="B189" s="62" t="s">
        <v>220</v>
      </c>
      <c r="C189" s="62" t="s">
        <v>1043</v>
      </c>
      <c r="D189" s="63" t="s">
        <v>1044</v>
      </c>
      <c r="E189" s="64" t="s">
        <v>1045</v>
      </c>
      <c r="F189" s="65">
        <v>23007</v>
      </c>
      <c r="G189" s="65">
        <v>330</v>
      </c>
      <c r="H189" s="65">
        <v>429</v>
      </c>
      <c r="I189" s="65">
        <v>420</v>
      </c>
    </row>
    <row r="190" spans="1:9">
      <c r="A190" s="61">
        <v>2019</v>
      </c>
      <c r="B190" s="62" t="s">
        <v>220</v>
      </c>
      <c r="C190" s="62" t="s">
        <v>1187</v>
      </c>
      <c r="D190" s="63" t="s">
        <v>1188</v>
      </c>
      <c r="E190" s="64" t="s">
        <v>1189</v>
      </c>
      <c r="F190" s="65">
        <v>22755</v>
      </c>
      <c r="G190" s="65">
        <v>237</v>
      </c>
      <c r="H190" s="65">
        <v>745</v>
      </c>
      <c r="I190" s="65">
        <v>535</v>
      </c>
    </row>
    <row r="191" spans="1:9">
      <c r="A191" s="61">
        <v>2019</v>
      </c>
      <c r="B191" s="62" t="s">
        <v>220</v>
      </c>
      <c r="C191" s="62" t="s">
        <v>773</v>
      </c>
      <c r="D191" s="63" t="s">
        <v>774</v>
      </c>
      <c r="E191" s="64" t="s">
        <v>775</v>
      </c>
      <c r="F191" s="65">
        <v>22712</v>
      </c>
      <c r="G191" s="65">
        <v>223</v>
      </c>
      <c r="H191" s="65">
        <v>443</v>
      </c>
      <c r="I191" s="65">
        <v>418</v>
      </c>
    </row>
    <row r="192" spans="1:9">
      <c r="A192" s="61">
        <v>2019</v>
      </c>
      <c r="B192" s="62" t="s">
        <v>220</v>
      </c>
      <c r="C192" s="62" t="s">
        <v>866</v>
      </c>
      <c r="D192" s="63" t="s">
        <v>867</v>
      </c>
      <c r="E192" s="64" t="s">
        <v>868</v>
      </c>
      <c r="F192" s="65">
        <v>22595</v>
      </c>
      <c r="G192" s="65">
        <v>272</v>
      </c>
      <c r="H192" s="65">
        <v>497</v>
      </c>
      <c r="I192" s="65">
        <v>434</v>
      </c>
    </row>
    <row r="193" spans="1:9">
      <c r="A193" s="61">
        <v>2019</v>
      </c>
      <c r="B193" s="62" t="s">
        <v>220</v>
      </c>
      <c r="C193" s="62" t="s">
        <v>620</v>
      </c>
      <c r="D193" s="63" t="s">
        <v>621</v>
      </c>
      <c r="E193" s="64" t="s">
        <v>622</v>
      </c>
      <c r="F193" s="65">
        <v>22032</v>
      </c>
      <c r="G193" s="65">
        <v>400</v>
      </c>
      <c r="H193" s="65">
        <v>490</v>
      </c>
      <c r="I193" s="65">
        <v>480</v>
      </c>
    </row>
    <row r="194" spans="1:9">
      <c r="A194" s="61">
        <v>2019</v>
      </c>
      <c r="B194" s="62" t="s">
        <v>220</v>
      </c>
      <c r="C194" s="62" t="s">
        <v>512</v>
      </c>
      <c r="D194" s="63" t="s">
        <v>513</v>
      </c>
      <c r="E194" s="64" t="s">
        <v>514</v>
      </c>
      <c r="F194" s="65">
        <v>21774</v>
      </c>
      <c r="G194" s="65">
        <v>340</v>
      </c>
      <c r="H194" s="65">
        <v>715</v>
      </c>
      <c r="I194" s="65">
        <v>520</v>
      </c>
    </row>
    <row r="195" spans="1:9">
      <c r="A195" s="61">
        <v>2019</v>
      </c>
      <c r="B195" s="62" t="s">
        <v>220</v>
      </c>
      <c r="C195" s="62" t="s">
        <v>416</v>
      </c>
      <c r="D195" s="63" t="s">
        <v>417</v>
      </c>
      <c r="E195" s="64" t="s">
        <v>418</v>
      </c>
      <c r="F195" s="65">
        <v>21644</v>
      </c>
      <c r="G195" s="65">
        <v>260</v>
      </c>
      <c r="H195" s="65">
        <v>450</v>
      </c>
      <c r="I195" s="65">
        <v>425</v>
      </c>
    </row>
    <row r="196" spans="1:9">
      <c r="A196" s="61">
        <v>2019</v>
      </c>
      <c r="B196" s="62" t="s">
        <v>220</v>
      </c>
      <c r="C196" s="62" t="s">
        <v>959</v>
      </c>
      <c r="D196" s="63" t="s">
        <v>960</v>
      </c>
      <c r="E196" s="64" t="s">
        <v>961</v>
      </c>
      <c r="F196" s="65">
        <v>21573</v>
      </c>
      <c r="G196" s="65">
        <v>217</v>
      </c>
      <c r="H196" s="65">
        <v>429</v>
      </c>
      <c r="I196" s="65">
        <v>417</v>
      </c>
    </row>
    <row r="197" spans="1:9">
      <c r="A197" s="61">
        <v>2019</v>
      </c>
      <c r="B197" s="62" t="s">
        <v>220</v>
      </c>
      <c r="C197" s="62" t="s">
        <v>986</v>
      </c>
      <c r="D197" s="63" t="s">
        <v>987</v>
      </c>
      <c r="E197" s="64" t="s">
        <v>988</v>
      </c>
      <c r="F197" s="65">
        <v>21543</v>
      </c>
      <c r="G197" s="65">
        <v>223</v>
      </c>
      <c r="H197" s="65">
        <v>443</v>
      </c>
      <c r="I197" s="65">
        <v>418</v>
      </c>
    </row>
    <row r="198" spans="1:9">
      <c r="A198" s="61">
        <v>2019</v>
      </c>
      <c r="B198" s="62" t="s">
        <v>220</v>
      </c>
      <c r="C198" s="62" t="s">
        <v>1139</v>
      </c>
      <c r="D198" s="63" t="s">
        <v>1140</v>
      </c>
      <c r="E198" s="64" t="s">
        <v>1141</v>
      </c>
      <c r="F198" s="65">
        <v>21523</v>
      </c>
      <c r="G198" s="65">
        <v>335</v>
      </c>
      <c r="H198" s="65">
        <v>460</v>
      </c>
      <c r="I198" s="65">
        <v>418</v>
      </c>
    </row>
    <row r="199" spans="1:9">
      <c r="A199" s="61">
        <v>2019</v>
      </c>
      <c r="B199" s="62" t="s">
        <v>220</v>
      </c>
      <c r="C199" s="62" t="s">
        <v>1349</v>
      </c>
      <c r="D199" s="63" t="s">
        <v>1350</v>
      </c>
      <c r="E199" s="64" t="s">
        <v>1351</v>
      </c>
      <c r="F199" s="65">
        <v>21387</v>
      </c>
      <c r="G199" s="65">
        <v>320</v>
      </c>
      <c r="H199" s="65">
        <v>520</v>
      </c>
      <c r="I199" s="65">
        <v>427</v>
      </c>
    </row>
    <row r="200" spans="1:9">
      <c r="A200" s="61">
        <v>2019</v>
      </c>
      <c r="B200" s="62" t="s">
        <v>220</v>
      </c>
      <c r="C200" s="62" t="s">
        <v>608</v>
      </c>
      <c r="D200" s="63" t="s">
        <v>609</v>
      </c>
      <c r="E200" s="64" t="s">
        <v>610</v>
      </c>
      <c r="F200" s="65">
        <v>21321</v>
      </c>
      <c r="G200" s="65">
        <v>400</v>
      </c>
      <c r="H200" s="65">
        <v>595</v>
      </c>
      <c r="I200" s="65">
        <v>495</v>
      </c>
    </row>
    <row r="201" spans="1:9">
      <c r="A201" s="61">
        <v>2019</v>
      </c>
      <c r="B201" s="62" t="s">
        <v>220</v>
      </c>
      <c r="C201" s="62" t="s">
        <v>281</v>
      </c>
      <c r="D201" s="63" t="s">
        <v>282</v>
      </c>
      <c r="E201" s="64" t="s">
        <v>283</v>
      </c>
      <c r="F201" s="65">
        <v>21093</v>
      </c>
      <c r="G201" s="65">
        <v>223</v>
      </c>
      <c r="H201" s="65">
        <v>443</v>
      </c>
      <c r="I201" s="65">
        <v>418</v>
      </c>
    </row>
    <row r="202" spans="1:9">
      <c r="A202" s="61">
        <v>2019</v>
      </c>
      <c r="B202" s="62" t="s">
        <v>220</v>
      </c>
      <c r="C202" s="62" t="s">
        <v>632</v>
      </c>
      <c r="D202" s="63" t="s">
        <v>633</v>
      </c>
      <c r="E202" s="64" t="s">
        <v>634</v>
      </c>
      <c r="F202" s="65">
        <v>21026</v>
      </c>
      <c r="G202" s="65">
        <v>320</v>
      </c>
      <c r="H202" s="65">
        <v>590</v>
      </c>
      <c r="I202" s="65">
        <v>470</v>
      </c>
    </row>
    <row r="203" spans="1:9">
      <c r="A203" s="61">
        <v>2019</v>
      </c>
      <c r="B203" s="62" t="s">
        <v>220</v>
      </c>
      <c r="C203" s="62" t="s">
        <v>326</v>
      </c>
      <c r="D203" s="63" t="s">
        <v>327</v>
      </c>
      <c r="E203" s="64" t="s">
        <v>328</v>
      </c>
      <c r="F203" s="65">
        <v>21020</v>
      </c>
      <c r="G203" s="65">
        <v>320</v>
      </c>
      <c r="H203" s="65">
        <v>530</v>
      </c>
      <c r="I203" s="65">
        <v>440</v>
      </c>
    </row>
    <row r="204" spans="1:9">
      <c r="A204" s="61">
        <v>2019</v>
      </c>
      <c r="B204" s="62" t="s">
        <v>220</v>
      </c>
      <c r="C204" s="62" t="s">
        <v>1385</v>
      </c>
      <c r="D204" s="63" t="s">
        <v>1386</v>
      </c>
      <c r="E204" s="64" t="s">
        <v>1387</v>
      </c>
      <c r="F204" s="65">
        <v>20757</v>
      </c>
      <c r="G204" s="65">
        <v>340</v>
      </c>
      <c r="H204" s="65">
        <v>695</v>
      </c>
      <c r="I204" s="65">
        <v>465</v>
      </c>
    </row>
    <row r="205" spans="1:9">
      <c r="A205" s="61">
        <v>2019</v>
      </c>
      <c r="B205" s="62" t="s">
        <v>220</v>
      </c>
      <c r="C205" s="62" t="s">
        <v>980</v>
      </c>
      <c r="D205" s="63" t="s">
        <v>981</v>
      </c>
      <c r="E205" s="64" t="s">
        <v>982</v>
      </c>
      <c r="F205" s="65">
        <v>20625</v>
      </c>
      <c r="G205" s="65">
        <v>192</v>
      </c>
      <c r="H205" s="65">
        <v>380</v>
      </c>
      <c r="I205" s="65">
        <v>417</v>
      </c>
    </row>
    <row r="206" spans="1:9">
      <c r="A206" s="61">
        <v>2019</v>
      </c>
      <c r="B206" s="62" t="s">
        <v>220</v>
      </c>
      <c r="C206" s="62" t="s">
        <v>995</v>
      </c>
      <c r="D206" s="63" t="s">
        <v>996</v>
      </c>
      <c r="E206" s="64" t="s">
        <v>997</v>
      </c>
      <c r="F206" s="65">
        <v>20492</v>
      </c>
      <c r="G206" s="65">
        <v>240</v>
      </c>
      <c r="H206" s="65">
        <v>525</v>
      </c>
      <c r="I206" s="65">
        <v>465</v>
      </c>
    </row>
    <row r="207" spans="1:9">
      <c r="A207" s="61">
        <v>2019</v>
      </c>
      <c r="B207" s="62" t="s">
        <v>220</v>
      </c>
      <c r="C207" s="62" t="s">
        <v>806</v>
      </c>
      <c r="D207" s="63" t="s">
        <v>807</v>
      </c>
      <c r="E207" s="64" t="s">
        <v>808</v>
      </c>
      <c r="F207" s="65">
        <v>20469</v>
      </c>
      <c r="G207" s="65">
        <v>260</v>
      </c>
      <c r="H207" s="65">
        <v>460</v>
      </c>
      <c r="I207" s="65">
        <v>430</v>
      </c>
    </row>
    <row r="208" spans="1:9">
      <c r="A208" s="61">
        <v>2019</v>
      </c>
      <c r="B208" s="62" t="s">
        <v>220</v>
      </c>
      <c r="C208" s="62" t="s">
        <v>1262</v>
      </c>
      <c r="D208" s="63" t="s">
        <v>1263</v>
      </c>
      <c r="E208" s="64" t="s">
        <v>1264</v>
      </c>
      <c r="F208" s="65">
        <v>20440</v>
      </c>
      <c r="G208" s="65">
        <v>295</v>
      </c>
      <c r="H208" s="65">
        <v>575</v>
      </c>
      <c r="I208" s="65">
        <v>450</v>
      </c>
    </row>
    <row r="209" spans="1:9">
      <c r="A209" s="61">
        <v>2019</v>
      </c>
      <c r="B209" s="62" t="s">
        <v>220</v>
      </c>
      <c r="C209" s="62" t="s">
        <v>710</v>
      </c>
      <c r="D209" s="63" t="s">
        <v>711</v>
      </c>
      <c r="E209" s="64" t="s">
        <v>712</v>
      </c>
      <c r="F209" s="65">
        <v>20407</v>
      </c>
      <c r="G209" s="65">
        <v>285</v>
      </c>
      <c r="H209" s="65">
        <v>480</v>
      </c>
      <c r="I209" s="65">
        <v>440</v>
      </c>
    </row>
    <row r="210" spans="1:9">
      <c r="A210" s="61">
        <v>2019</v>
      </c>
      <c r="B210" s="62" t="s">
        <v>220</v>
      </c>
      <c r="C210" s="62" t="s">
        <v>764</v>
      </c>
      <c r="D210" s="63" t="s">
        <v>765</v>
      </c>
      <c r="E210" s="64" t="s">
        <v>766</v>
      </c>
      <c r="F210" s="65">
        <v>20304</v>
      </c>
      <c r="G210" s="65">
        <v>223</v>
      </c>
      <c r="H210" s="65">
        <v>443</v>
      </c>
      <c r="I210" s="65">
        <v>418</v>
      </c>
    </row>
    <row r="211" spans="1:9">
      <c r="A211" s="61">
        <v>2019</v>
      </c>
      <c r="B211" s="62" t="s">
        <v>220</v>
      </c>
      <c r="C211" s="62" t="s">
        <v>848</v>
      </c>
      <c r="D211" s="63" t="s">
        <v>849</v>
      </c>
      <c r="E211" s="64" t="s">
        <v>850</v>
      </c>
      <c r="F211" s="65">
        <v>20280</v>
      </c>
      <c r="G211" s="65">
        <v>213</v>
      </c>
      <c r="H211" s="65">
        <v>423</v>
      </c>
      <c r="I211" s="65">
        <v>415</v>
      </c>
    </row>
    <row r="212" spans="1:9">
      <c r="A212" s="61">
        <v>2019</v>
      </c>
      <c r="B212" s="62" t="s">
        <v>220</v>
      </c>
      <c r="C212" s="62" t="s">
        <v>563</v>
      </c>
      <c r="D212" s="63" t="s">
        <v>564</v>
      </c>
      <c r="E212" s="64" t="s">
        <v>565</v>
      </c>
      <c r="F212" s="65">
        <v>20243</v>
      </c>
      <c r="G212" s="65">
        <v>469</v>
      </c>
      <c r="H212" s="65">
        <v>690</v>
      </c>
      <c r="I212" s="65">
        <v>475</v>
      </c>
    </row>
    <row r="213" spans="1:9">
      <c r="A213" s="61">
        <v>2019</v>
      </c>
      <c r="B213" s="62" t="s">
        <v>220</v>
      </c>
      <c r="C213" s="62" t="s">
        <v>1334</v>
      </c>
      <c r="D213" s="63" t="s">
        <v>1335</v>
      </c>
      <c r="E213" s="64" t="s">
        <v>1336</v>
      </c>
      <c r="F213" s="65">
        <v>20089</v>
      </c>
      <c r="G213" s="65">
        <v>275</v>
      </c>
      <c r="H213" s="65">
        <v>475</v>
      </c>
      <c r="I213" s="65">
        <v>475</v>
      </c>
    </row>
    <row r="214" spans="1:9">
      <c r="A214" s="61">
        <v>2019</v>
      </c>
      <c r="B214" s="62" t="s">
        <v>220</v>
      </c>
      <c r="C214" s="62" t="s">
        <v>941</v>
      </c>
      <c r="D214" s="63" t="s">
        <v>942</v>
      </c>
      <c r="E214" s="64" t="s">
        <v>943</v>
      </c>
      <c r="F214" s="65">
        <v>19917</v>
      </c>
      <c r="G214" s="65">
        <v>245</v>
      </c>
      <c r="H214" s="65">
        <v>470</v>
      </c>
      <c r="I214" s="65">
        <v>428</v>
      </c>
    </row>
    <row r="215" spans="1:9">
      <c r="A215" s="61">
        <v>2019</v>
      </c>
      <c r="B215" s="62" t="s">
        <v>220</v>
      </c>
      <c r="C215" s="62" t="s">
        <v>923</v>
      </c>
      <c r="D215" s="63" t="s">
        <v>924</v>
      </c>
      <c r="E215" s="64" t="s">
        <v>925</v>
      </c>
      <c r="F215" s="65">
        <v>19884</v>
      </c>
      <c r="G215" s="65">
        <v>266</v>
      </c>
      <c r="H215" s="65">
        <v>529</v>
      </c>
      <c r="I215" s="65">
        <v>427</v>
      </c>
    </row>
    <row r="216" spans="1:9">
      <c r="A216" s="61">
        <v>2019</v>
      </c>
      <c r="B216" s="62" t="s">
        <v>220</v>
      </c>
      <c r="C216" s="62" t="s">
        <v>1001</v>
      </c>
      <c r="D216" s="63" t="s">
        <v>1002</v>
      </c>
      <c r="E216" s="64" t="s">
        <v>1003</v>
      </c>
      <c r="F216" s="65">
        <v>19768</v>
      </c>
      <c r="G216" s="65">
        <v>221</v>
      </c>
      <c r="H216" s="65">
        <v>450</v>
      </c>
      <c r="I216" s="65">
        <v>435</v>
      </c>
    </row>
    <row r="217" spans="1:9">
      <c r="A217" s="61">
        <v>2019</v>
      </c>
      <c r="B217" s="62" t="s">
        <v>220</v>
      </c>
      <c r="C217" s="62" t="s">
        <v>641</v>
      </c>
      <c r="D217" s="63" t="s">
        <v>642</v>
      </c>
      <c r="E217" s="64" t="s">
        <v>643</v>
      </c>
      <c r="F217" s="65">
        <v>19687</v>
      </c>
      <c r="G217" s="65">
        <v>320</v>
      </c>
      <c r="H217" s="65">
        <v>600</v>
      </c>
      <c r="I217" s="65">
        <v>480</v>
      </c>
    </row>
    <row r="218" spans="1:9">
      <c r="A218" s="61">
        <v>2019</v>
      </c>
      <c r="B218" s="62" t="s">
        <v>220</v>
      </c>
      <c r="C218" s="62" t="s">
        <v>686</v>
      </c>
      <c r="D218" s="63" t="s">
        <v>687</v>
      </c>
      <c r="E218" s="64" t="s">
        <v>688</v>
      </c>
      <c r="F218" s="65">
        <v>19673</v>
      </c>
      <c r="G218" s="65">
        <v>524</v>
      </c>
      <c r="H218" s="65">
        <v>650</v>
      </c>
      <c r="I218" s="65">
        <v>511</v>
      </c>
    </row>
    <row r="219" spans="1:9">
      <c r="A219" s="61">
        <v>2019</v>
      </c>
      <c r="B219" s="62" t="s">
        <v>220</v>
      </c>
      <c r="C219" s="62" t="s">
        <v>1301</v>
      </c>
      <c r="D219" s="63" t="s">
        <v>1302</v>
      </c>
      <c r="E219" s="64" t="s">
        <v>1303</v>
      </c>
      <c r="F219" s="65">
        <v>19646</v>
      </c>
      <c r="G219" s="65">
        <v>215</v>
      </c>
      <c r="H219" s="65">
        <v>390</v>
      </c>
      <c r="I219" s="65">
        <v>417</v>
      </c>
    </row>
    <row r="220" spans="1:9">
      <c r="A220" s="61">
        <v>2019</v>
      </c>
      <c r="B220" s="62" t="s">
        <v>220</v>
      </c>
      <c r="C220" s="62" t="s">
        <v>887</v>
      </c>
      <c r="D220" s="63" t="s">
        <v>888</v>
      </c>
      <c r="E220" s="64" t="s">
        <v>889</v>
      </c>
      <c r="F220" s="65">
        <v>19634</v>
      </c>
      <c r="G220" s="65">
        <v>306</v>
      </c>
      <c r="H220" s="65">
        <v>412</v>
      </c>
      <c r="I220" s="65">
        <v>410</v>
      </c>
    </row>
    <row r="221" spans="1:9">
      <c r="A221" s="61">
        <v>2019</v>
      </c>
      <c r="B221" s="62" t="s">
        <v>220</v>
      </c>
      <c r="C221" s="62" t="s">
        <v>1217</v>
      </c>
      <c r="D221" s="63" t="s">
        <v>1218</v>
      </c>
      <c r="E221" s="64" t="s">
        <v>1219</v>
      </c>
      <c r="F221" s="65">
        <v>19609</v>
      </c>
      <c r="G221" s="65">
        <v>380</v>
      </c>
      <c r="H221" s="65">
        <v>600</v>
      </c>
      <c r="I221" s="65">
        <v>470</v>
      </c>
    </row>
    <row r="222" spans="1:9">
      <c r="A222" s="61">
        <v>2019</v>
      </c>
      <c r="B222" s="62" t="s">
        <v>220</v>
      </c>
      <c r="C222" s="62" t="s">
        <v>797</v>
      </c>
      <c r="D222" s="63" t="s">
        <v>798</v>
      </c>
      <c r="E222" s="64" t="s">
        <v>799</v>
      </c>
      <c r="F222" s="65">
        <v>19535</v>
      </c>
      <c r="G222" s="65">
        <v>235</v>
      </c>
      <c r="H222" s="65">
        <v>590</v>
      </c>
      <c r="I222" s="65">
        <v>430</v>
      </c>
    </row>
    <row r="223" spans="1:9">
      <c r="A223" s="61">
        <v>2019</v>
      </c>
      <c r="B223" s="62" t="s">
        <v>220</v>
      </c>
      <c r="C223" s="62" t="s">
        <v>626</v>
      </c>
      <c r="D223" s="63" t="s">
        <v>627</v>
      </c>
      <c r="E223" s="64" t="s">
        <v>628</v>
      </c>
      <c r="F223" s="65">
        <v>19516</v>
      </c>
      <c r="G223" s="65">
        <v>320</v>
      </c>
      <c r="H223" s="65">
        <v>765</v>
      </c>
      <c r="I223" s="65">
        <v>575</v>
      </c>
    </row>
    <row r="224" spans="1:9">
      <c r="A224" s="61">
        <v>2019</v>
      </c>
      <c r="B224" s="62" t="s">
        <v>220</v>
      </c>
      <c r="C224" s="62" t="s">
        <v>758</v>
      </c>
      <c r="D224" s="63" t="s">
        <v>759</v>
      </c>
      <c r="E224" s="64" t="s">
        <v>760</v>
      </c>
      <c r="F224" s="65">
        <v>19314</v>
      </c>
      <c r="G224" s="65">
        <v>316</v>
      </c>
      <c r="H224" s="65">
        <v>625</v>
      </c>
      <c r="I224" s="65">
        <v>430</v>
      </c>
    </row>
    <row r="225" spans="1:9">
      <c r="A225" s="61">
        <v>2019</v>
      </c>
      <c r="B225" s="62" t="s">
        <v>220</v>
      </c>
      <c r="C225" s="62" t="s">
        <v>599</v>
      </c>
      <c r="D225" s="63" t="s">
        <v>600</v>
      </c>
      <c r="E225" s="64" t="s">
        <v>601</v>
      </c>
      <c r="F225" s="65">
        <v>19297</v>
      </c>
      <c r="G225" s="65">
        <v>469</v>
      </c>
      <c r="H225" s="65">
        <v>650</v>
      </c>
      <c r="I225" s="65">
        <v>503</v>
      </c>
    </row>
    <row r="226" spans="1:9">
      <c r="A226" s="61">
        <v>2019</v>
      </c>
      <c r="B226" s="62" t="s">
        <v>220</v>
      </c>
      <c r="C226" s="62" t="s">
        <v>1304</v>
      </c>
      <c r="D226" s="63" t="s">
        <v>1305</v>
      </c>
      <c r="E226" s="64" t="s">
        <v>1306</v>
      </c>
      <c r="F226" s="65">
        <v>19026</v>
      </c>
      <c r="G226" s="65">
        <v>420</v>
      </c>
      <c r="H226" s="65">
        <v>495</v>
      </c>
      <c r="I226" s="65">
        <v>495</v>
      </c>
    </row>
    <row r="227" spans="1:9">
      <c r="A227" s="61">
        <v>2019</v>
      </c>
      <c r="B227" s="62" t="s">
        <v>220</v>
      </c>
      <c r="C227" s="62" t="s">
        <v>368</v>
      </c>
      <c r="D227" s="63" t="s">
        <v>369</v>
      </c>
      <c r="E227" s="64" t="s">
        <v>370</v>
      </c>
      <c r="F227" s="65">
        <v>19004</v>
      </c>
      <c r="G227" s="65">
        <v>260</v>
      </c>
      <c r="H227" s="65">
        <v>480</v>
      </c>
      <c r="I227" s="65">
        <v>420</v>
      </c>
    </row>
    <row r="228" spans="1:9">
      <c r="A228" s="61">
        <v>2019</v>
      </c>
      <c r="B228" s="62" t="s">
        <v>220</v>
      </c>
      <c r="C228" s="62" t="s">
        <v>1019</v>
      </c>
      <c r="D228" s="63" t="s">
        <v>1020</v>
      </c>
      <c r="E228" s="64" t="s">
        <v>1021</v>
      </c>
      <c r="F228" s="65">
        <v>18838</v>
      </c>
      <c r="G228" s="65">
        <v>276</v>
      </c>
      <c r="H228" s="65">
        <v>445</v>
      </c>
      <c r="I228" s="65">
        <v>440</v>
      </c>
    </row>
    <row r="229" spans="1:9">
      <c r="A229" s="61">
        <v>2019</v>
      </c>
      <c r="B229" s="62" t="s">
        <v>220</v>
      </c>
      <c r="C229" s="62" t="s">
        <v>596</v>
      </c>
      <c r="D229" s="63" t="s">
        <v>597</v>
      </c>
      <c r="E229" s="64" t="s">
        <v>598</v>
      </c>
      <c r="F229" s="65">
        <v>18789</v>
      </c>
      <c r="G229" s="65">
        <v>370</v>
      </c>
      <c r="H229" s="65">
        <v>959</v>
      </c>
      <c r="I229" s="65">
        <v>475</v>
      </c>
    </row>
    <row r="230" spans="1:9">
      <c r="A230" s="61">
        <v>2019</v>
      </c>
      <c r="B230" s="62" t="s">
        <v>220</v>
      </c>
      <c r="C230" s="62" t="s">
        <v>713</v>
      </c>
      <c r="D230" s="63" t="s">
        <v>714</v>
      </c>
      <c r="E230" s="64" t="s">
        <v>715</v>
      </c>
      <c r="F230" s="65">
        <v>18784</v>
      </c>
      <c r="G230" s="65">
        <v>450</v>
      </c>
      <c r="H230" s="65">
        <v>660</v>
      </c>
      <c r="I230" s="65">
        <v>460</v>
      </c>
    </row>
    <row r="231" spans="1:9">
      <c r="A231" s="61">
        <v>2019</v>
      </c>
      <c r="B231" s="62" t="s">
        <v>220</v>
      </c>
      <c r="C231" s="62" t="s">
        <v>704</v>
      </c>
      <c r="D231" s="63" t="s">
        <v>705</v>
      </c>
      <c r="E231" s="64" t="s">
        <v>706</v>
      </c>
      <c r="F231" s="65">
        <v>18760</v>
      </c>
      <c r="G231" s="65">
        <v>394</v>
      </c>
      <c r="H231" s="65">
        <v>632</v>
      </c>
      <c r="I231" s="65">
        <v>490</v>
      </c>
    </row>
    <row r="232" spans="1:9">
      <c r="A232" s="61">
        <v>2019</v>
      </c>
      <c r="B232" s="62" t="s">
        <v>220</v>
      </c>
      <c r="C232" s="62" t="s">
        <v>668</v>
      </c>
      <c r="D232" s="63" t="s">
        <v>669</v>
      </c>
      <c r="E232" s="64" t="s">
        <v>670</v>
      </c>
      <c r="F232" s="65">
        <v>18737</v>
      </c>
      <c r="G232" s="65">
        <v>344</v>
      </c>
      <c r="H232" s="65">
        <v>574</v>
      </c>
      <c r="I232" s="65">
        <v>492</v>
      </c>
    </row>
    <row r="233" spans="1:9">
      <c r="A233" s="61">
        <v>2019</v>
      </c>
      <c r="B233" s="62" t="s">
        <v>220</v>
      </c>
      <c r="C233" s="62" t="s">
        <v>623</v>
      </c>
      <c r="D233" s="63" t="s">
        <v>624</v>
      </c>
      <c r="E233" s="64" t="s">
        <v>625</v>
      </c>
      <c r="F233" s="65">
        <v>18660</v>
      </c>
      <c r="G233" s="65">
        <v>445</v>
      </c>
      <c r="H233" s="65">
        <v>570</v>
      </c>
      <c r="I233" s="65">
        <v>475</v>
      </c>
    </row>
    <row r="234" spans="1:9">
      <c r="A234" s="61">
        <v>2019</v>
      </c>
      <c r="B234" s="62" t="s">
        <v>220</v>
      </c>
      <c r="C234" s="62" t="s">
        <v>1016</v>
      </c>
      <c r="D234" s="63" t="s">
        <v>1017</v>
      </c>
      <c r="E234" s="64" t="s">
        <v>1018</v>
      </c>
      <c r="F234" s="65">
        <v>18455</v>
      </c>
      <c r="G234" s="65">
        <v>237</v>
      </c>
      <c r="H234" s="65">
        <v>443</v>
      </c>
      <c r="I234" s="65">
        <v>430</v>
      </c>
    </row>
    <row r="235" spans="1:9">
      <c r="A235" s="61">
        <v>2019</v>
      </c>
      <c r="B235" s="62" t="s">
        <v>220</v>
      </c>
      <c r="C235" s="62" t="s">
        <v>590</v>
      </c>
      <c r="D235" s="63" t="s">
        <v>591</v>
      </c>
      <c r="E235" s="64" t="s">
        <v>592</v>
      </c>
      <c r="F235" s="65">
        <v>18431</v>
      </c>
      <c r="G235" s="65">
        <v>209</v>
      </c>
      <c r="H235" s="65">
        <v>413</v>
      </c>
      <c r="I235" s="65">
        <v>411</v>
      </c>
    </row>
    <row r="236" spans="1:9">
      <c r="A236" s="61">
        <v>2019</v>
      </c>
      <c r="B236" s="62" t="s">
        <v>220</v>
      </c>
      <c r="C236" s="62" t="s">
        <v>638</v>
      </c>
      <c r="D236" s="63" t="s">
        <v>639</v>
      </c>
      <c r="E236" s="64" t="s">
        <v>640</v>
      </c>
      <c r="F236" s="65">
        <v>18259</v>
      </c>
      <c r="G236" s="65">
        <v>260</v>
      </c>
      <c r="H236" s="65">
        <v>480</v>
      </c>
      <c r="I236" s="65">
        <v>445</v>
      </c>
    </row>
    <row r="237" spans="1:9">
      <c r="A237" s="61">
        <v>2019</v>
      </c>
      <c r="B237" s="62" t="s">
        <v>220</v>
      </c>
      <c r="C237" s="62" t="s">
        <v>1382</v>
      </c>
      <c r="D237" s="63" t="s">
        <v>1383</v>
      </c>
      <c r="E237" s="64" t="s">
        <v>1384</v>
      </c>
      <c r="F237" s="65">
        <v>18121</v>
      </c>
      <c r="G237" s="65">
        <v>655</v>
      </c>
      <c r="H237" s="65">
        <v>940</v>
      </c>
      <c r="I237" s="65">
        <v>475</v>
      </c>
    </row>
    <row r="238" spans="1:9">
      <c r="A238" s="61">
        <v>2019</v>
      </c>
      <c r="B238" s="62" t="s">
        <v>220</v>
      </c>
      <c r="C238" s="62" t="s">
        <v>1313</v>
      </c>
      <c r="D238" s="63" t="s">
        <v>1314</v>
      </c>
      <c r="E238" s="64" t="s">
        <v>1315</v>
      </c>
      <c r="F238" s="65">
        <v>17818</v>
      </c>
      <c r="G238" s="65">
        <v>250</v>
      </c>
      <c r="H238" s="65">
        <v>650</v>
      </c>
      <c r="I238" s="65">
        <v>440</v>
      </c>
    </row>
    <row r="239" spans="1:9">
      <c r="A239" s="61">
        <v>2019</v>
      </c>
      <c r="B239" s="62" t="s">
        <v>220</v>
      </c>
      <c r="C239" s="62" t="s">
        <v>1280</v>
      </c>
      <c r="D239" s="63" t="s">
        <v>1281</v>
      </c>
      <c r="E239" s="64" t="s">
        <v>1282</v>
      </c>
      <c r="F239" s="65">
        <v>17762</v>
      </c>
      <c r="G239" s="65">
        <v>369</v>
      </c>
      <c r="H239" s="65">
        <v>668</v>
      </c>
      <c r="I239" s="65">
        <v>485</v>
      </c>
    </row>
    <row r="240" spans="1:9">
      <c r="A240" s="61">
        <v>2019</v>
      </c>
      <c r="B240" s="62" t="s">
        <v>220</v>
      </c>
      <c r="C240" s="62" t="s">
        <v>560</v>
      </c>
      <c r="D240" s="63" t="s">
        <v>561</v>
      </c>
      <c r="E240" s="64" t="s">
        <v>562</v>
      </c>
      <c r="F240" s="65">
        <v>17621</v>
      </c>
      <c r="G240" s="65">
        <v>430</v>
      </c>
      <c r="H240" s="65">
        <v>530</v>
      </c>
      <c r="I240" s="65">
        <v>490</v>
      </c>
    </row>
    <row r="241" spans="1:9">
      <c r="A241" s="61">
        <v>2019</v>
      </c>
      <c r="B241" s="62" t="s">
        <v>220</v>
      </c>
      <c r="C241" s="62" t="s">
        <v>476</v>
      </c>
      <c r="D241" s="63" t="s">
        <v>477</v>
      </c>
      <c r="E241" s="64" t="s">
        <v>478</v>
      </c>
      <c r="F241" s="65">
        <v>17477</v>
      </c>
      <c r="G241" s="65">
        <v>399</v>
      </c>
      <c r="H241" s="65">
        <v>499</v>
      </c>
      <c r="I241" s="65">
        <v>499</v>
      </c>
    </row>
    <row r="242" spans="1:9">
      <c r="A242" s="61">
        <v>2019</v>
      </c>
      <c r="B242" s="62" t="s">
        <v>220</v>
      </c>
      <c r="C242" s="62" t="s">
        <v>533</v>
      </c>
      <c r="D242" s="63" t="s">
        <v>534</v>
      </c>
      <c r="E242" s="64" t="s">
        <v>535</v>
      </c>
      <c r="F242" s="65">
        <v>17362</v>
      </c>
      <c r="G242" s="65">
        <v>420</v>
      </c>
      <c r="H242" s="65">
        <v>635</v>
      </c>
      <c r="I242" s="65">
        <v>505</v>
      </c>
    </row>
    <row r="243" spans="1:9">
      <c r="A243" s="61">
        <v>2019</v>
      </c>
      <c r="B243" s="62" t="s">
        <v>220</v>
      </c>
      <c r="C243" s="62" t="s">
        <v>1088</v>
      </c>
      <c r="D243" s="63" t="s">
        <v>1089</v>
      </c>
      <c r="E243" s="64" t="s">
        <v>1090</v>
      </c>
      <c r="F243" s="65">
        <v>17284</v>
      </c>
      <c r="G243" s="65">
        <v>300</v>
      </c>
      <c r="H243" s="65">
        <v>545</v>
      </c>
      <c r="I243" s="65">
        <v>445</v>
      </c>
    </row>
    <row r="244" spans="1:9">
      <c r="A244" s="61">
        <v>2019</v>
      </c>
      <c r="B244" s="62" t="s">
        <v>220</v>
      </c>
      <c r="C244" s="62" t="s">
        <v>1070</v>
      </c>
      <c r="D244" s="63" t="s">
        <v>1071</v>
      </c>
      <c r="E244" s="64" t="s">
        <v>1072</v>
      </c>
      <c r="F244" s="65">
        <v>17275</v>
      </c>
      <c r="G244" s="65">
        <v>250</v>
      </c>
      <c r="H244" s="65">
        <v>580</v>
      </c>
      <c r="I244" s="65">
        <v>450</v>
      </c>
    </row>
    <row r="245" spans="1:9">
      <c r="A245" s="61">
        <v>2019</v>
      </c>
      <c r="B245" s="62" t="s">
        <v>220</v>
      </c>
      <c r="C245" s="62" t="s">
        <v>734</v>
      </c>
      <c r="D245" s="63" t="s">
        <v>735</v>
      </c>
      <c r="E245" s="64" t="s">
        <v>736</v>
      </c>
      <c r="F245" s="65">
        <v>17239</v>
      </c>
      <c r="G245" s="65">
        <v>230</v>
      </c>
      <c r="H245" s="65">
        <v>550</v>
      </c>
      <c r="I245" s="65">
        <v>444</v>
      </c>
    </row>
    <row r="246" spans="1:9">
      <c r="A246" s="61">
        <v>2019</v>
      </c>
      <c r="B246" s="62" t="s">
        <v>220</v>
      </c>
      <c r="C246" s="62" t="s">
        <v>1289</v>
      </c>
      <c r="D246" s="63" t="s">
        <v>1290</v>
      </c>
      <c r="E246" s="64" t="s">
        <v>1291</v>
      </c>
      <c r="F246" s="65">
        <v>17080</v>
      </c>
      <c r="G246" s="65">
        <v>223</v>
      </c>
      <c r="H246" s="65">
        <v>472</v>
      </c>
      <c r="I246" s="65">
        <v>423</v>
      </c>
    </row>
    <row r="247" spans="1:9">
      <c r="A247" s="61">
        <v>2019</v>
      </c>
      <c r="B247" s="62" t="s">
        <v>220</v>
      </c>
      <c r="C247" s="62" t="s">
        <v>1388</v>
      </c>
      <c r="D247" s="63" t="s">
        <v>1389</v>
      </c>
      <c r="E247" s="64" t="s">
        <v>1390</v>
      </c>
      <c r="F247" s="65">
        <v>17079</v>
      </c>
      <c r="G247" s="65">
        <v>350</v>
      </c>
      <c r="H247" s="65">
        <v>560</v>
      </c>
      <c r="I247" s="65">
        <v>460</v>
      </c>
    </row>
    <row r="248" spans="1:9">
      <c r="A248" s="61">
        <v>2019</v>
      </c>
      <c r="B248" s="62" t="s">
        <v>220</v>
      </c>
      <c r="C248" s="62" t="s">
        <v>617</v>
      </c>
      <c r="D248" s="63" t="s">
        <v>618</v>
      </c>
      <c r="E248" s="64" t="s">
        <v>619</v>
      </c>
      <c r="F248" s="65">
        <v>17019</v>
      </c>
      <c r="G248" s="65">
        <v>314</v>
      </c>
      <c r="H248" s="65">
        <v>465</v>
      </c>
      <c r="I248" s="65">
        <v>489</v>
      </c>
    </row>
    <row r="249" spans="1:9">
      <c r="A249" s="61">
        <v>2019</v>
      </c>
      <c r="B249" s="62" t="s">
        <v>220</v>
      </c>
      <c r="C249" s="62" t="s">
        <v>1238</v>
      </c>
      <c r="D249" s="63" t="s">
        <v>1239</v>
      </c>
      <c r="E249" s="64" t="s">
        <v>1240</v>
      </c>
      <c r="F249" s="65">
        <v>16804</v>
      </c>
      <c r="G249" s="65">
        <v>400</v>
      </c>
      <c r="H249" s="65">
        <v>910</v>
      </c>
      <c r="I249" s="65">
        <v>480</v>
      </c>
    </row>
    <row r="250" spans="1:9">
      <c r="A250" s="61">
        <v>2019</v>
      </c>
      <c r="B250" s="62" t="s">
        <v>220</v>
      </c>
      <c r="C250" s="62" t="s">
        <v>287</v>
      </c>
      <c r="D250" s="63" t="s">
        <v>288</v>
      </c>
      <c r="E250" s="64" t="s">
        <v>289</v>
      </c>
      <c r="F250" s="65">
        <v>16352</v>
      </c>
      <c r="G250" s="65">
        <v>217</v>
      </c>
      <c r="H250" s="65">
        <v>429</v>
      </c>
      <c r="I250" s="65">
        <v>370</v>
      </c>
    </row>
    <row r="251" spans="1:9">
      <c r="A251" s="61">
        <v>2019</v>
      </c>
      <c r="B251" s="62" t="s">
        <v>220</v>
      </c>
      <c r="C251" s="62" t="s">
        <v>1145</v>
      </c>
      <c r="D251" s="63" t="s">
        <v>1146</v>
      </c>
      <c r="E251" s="64" t="s">
        <v>1147</v>
      </c>
      <c r="F251" s="65">
        <v>16287</v>
      </c>
      <c r="G251" s="65">
        <v>209</v>
      </c>
      <c r="H251" s="65">
        <v>413</v>
      </c>
      <c r="I251" s="65">
        <v>411</v>
      </c>
    </row>
    <row r="252" spans="1:9">
      <c r="A252" s="61">
        <v>2019</v>
      </c>
      <c r="B252" s="62" t="s">
        <v>220</v>
      </c>
      <c r="C252" s="62" t="s">
        <v>1082</v>
      </c>
      <c r="D252" s="63" t="s">
        <v>1083</v>
      </c>
      <c r="E252" s="64" t="s">
        <v>1084</v>
      </c>
      <c r="F252" s="65">
        <v>16252</v>
      </c>
      <c r="G252" s="65">
        <v>260</v>
      </c>
      <c r="H252" s="65">
        <v>560</v>
      </c>
      <c r="I252" s="65">
        <v>495</v>
      </c>
    </row>
    <row r="253" spans="1:9">
      <c r="A253" s="61">
        <v>2019</v>
      </c>
      <c r="B253" s="62" t="s">
        <v>220</v>
      </c>
      <c r="C253" s="62" t="s">
        <v>1028</v>
      </c>
      <c r="D253" s="63" t="s">
        <v>1029</v>
      </c>
      <c r="E253" s="64" t="s">
        <v>1030</v>
      </c>
      <c r="F253" s="65">
        <v>16203</v>
      </c>
      <c r="G253" s="65">
        <v>280</v>
      </c>
      <c r="H253" s="65">
        <v>443</v>
      </c>
      <c r="I253" s="65">
        <v>418</v>
      </c>
    </row>
    <row r="254" spans="1:9">
      <c r="A254" s="61">
        <v>2019</v>
      </c>
      <c r="B254" s="62" t="s">
        <v>220</v>
      </c>
      <c r="C254" s="62" t="s">
        <v>1256</v>
      </c>
      <c r="D254" s="63" t="s">
        <v>1257</v>
      </c>
      <c r="E254" s="64" t="s">
        <v>1258</v>
      </c>
      <c r="F254" s="65">
        <v>16135</v>
      </c>
      <c r="G254" s="65">
        <v>303</v>
      </c>
      <c r="H254" s="65">
        <v>487</v>
      </c>
      <c r="I254" s="65">
        <v>430</v>
      </c>
    </row>
    <row r="255" spans="1:9">
      <c r="A255" s="61">
        <v>2019</v>
      </c>
      <c r="B255" s="62" t="s">
        <v>220</v>
      </c>
      <c r="C255" s="62" t="s">
        <v>1244</v>
      </c>
      <c r="D255" s="63" t="s">
        <v>1245</v>
      </c>
      <c r="E255" s="64" t="s">
        <v>1246</v>
      </c>
      <c r="F255" s="65">
        <v>16128</v>
      </c>
      <c r="G255" s="65">
        <v>230</v>
      </c>
      <c r="H255" s="65">
        <v>430</v>
      </c>
      <c r="I255" s="65">
        <v>423</v>
      </c>
    </row>
    <row r="256" spans="1:9">
      <c r="A256" s="61">
        <v>2019</v>
      </c>
      <c r="B256" s="62" t="s">
        <v>220</v>
      </c>
      <c r="C256" s="62" t="s">
        <v>1133</v>
      </c>
      <c r="D256" s="63" t="s">
        <v>1134</v>
      </c>
      <c r="E256" s="64" t="s">
        <v>1135</v>
      </c>
      <c r="F256" s="65">
        <v>16127</v>
      </c>
      <c r="G256" s="65">
        <v>217</v>
      </c>
      <c r="H256" s="65">
        <v>429</v>
      </c>
      <c r="I256" s="65">
        <v>410</v>
      </c>
    </row>
    <row r="257" spans="1:9">
      <c r="A257" s="61">
        <v>2019</v>
      </c>
      <c r="B257" s="62" t="s">
        <v>220</v>
      </c>
      <c r="C257" s="62" t="s">
        <v>1004</v>
      </c>
      <c r="D257" s="63" t="s">
        <v>1005</v>
      </c>
      <c r="E257" s="64" t="s">
        <v>1006</v>
      </c>
      <c r="F257" s="65">
        <v>16089</v>
      </c>
      <c r="G257" s="65">
        <v>223</v>
      </c>
      <c r="H257" s="65">
        <v>443</v>
      </c>
      <c r="I257" s="65">
        <v>442</v>
      </c>
    </row>
    <row r="258" spans="1:9">
      <c r="A258" s="61">
        <v>2019</v>
      </c>
      <c r="B258" s="62" t="s">
        <v>220</v>
      </c>
      <c r="C258" s="62" t="s">
        <v>1346</v>
      </c>
      <c r="D258" s="63" t="s">
        <v>1347</v>
      </c>
      <c r="E258" s="64" t="s">
        <v>1348</v>
      </c>
      <c r="F258" s="65">
        <v>16056</v>
      </c>
      <c r="G258" s="65">
        <v>383</v>
      </c>
      <c r="H258" s="65">
        <v>519</v>
      </c>
      <c r="I258" s="65">
        <v>450</v>
      </c>
    </row>
    <row r="259" spans="1:9">
      <c r="A259" s="61">
        <v>2019</v>
      </c>
      <c r="B259" s="62" t="s">
        <v>220</v>
      </c>
      <c r="C259" s="62" t="s">
        <v>965</v>
      </c>
      <c r="D259" s="63" t="s">
        <v>966</v>
      </c>
      <c r="E259" s="64" t="s">
        <v>967</v>
      </c>
      <c r="F259" s="65">
        <v>15995</v>
      </c>
      <c r="G259" s="65">
        <v>205</v>
      </c>
      <c r="H259" s="65">
        <v>380</v>
      </c>
      <c r="I259" s="65">
        <v>397</v>
      </c>
    </row>
    <row r="260" spans="1:9">
      <c r="A260" s="61">
        <v>2019</v>
      </c>
      <c r="B260" s="62" t="s">
        <v>220</v>
      </c>
      <c r="C260" s="62" t="s">
        <v>353</v>
      </c>
      <c r="D260" s="63" t="s">
        <v>354</v>
      </c>
      <c r="E260" s="64" t="s">
        <v>355</v>
      </c>
      <c r="F260" s="65">
        <v>15775</v>
      </c>
      <c r="G260" s="65">
        <v>240</v>
      </c>
      <c r="H260" s="65">
        <v>443</v>
      </c>
      <c r="I260" s="65">
        <v>418</v>
      </c>
    </row>
    <row r="261" spans="1:9">
      <c r="A261" s="61">
        <v>2019</v>
      </c>
      <c r="B261" s="62" t="s">
        <v>220</v>
      </c>
      <c r="C261" s="62" t="s">
        <v>920</v>
      </c>
      <c r="D261" s="63" t="s">
        <v>921</v>
      </c>
      <c r="E261" s="64" t="s">
        <v>922</v>
      </c>
      <c r="F261" s="65">
        <v>15541</v>
      </c>
      <c r="G261" s="65">
        <v>253</v>
      </c>
      <c r="H261" s="65">
        <v>500</v>
      </c>
      <c r="I261" s="65">
        <v>425</v>
      </c>
    </row>
    <row r="262" spans="1:9">
      <c r="A262" s="61">
        <v>2019</v>
      </c>
      <c r="B262" s="62" t="s">
        <v>220</v>
      </c>
      <c r="C262" s="62" t="s">
        <v>365</v>
      </c>
      <c r="D262" s="63" t="s">
        <v>366</v>
      </c>
      <c r="E262" s="64" t="s">
        <v>367</v>
      </c>
      <c r="F262" s="65">
        <v>15530</v>
      </c>
      <c r="G262" s="65">
        <v>255</v>
      </c>
      <c r="H262" s="65">
        <v>450</v>
      </c>
      <c r="I262" s="65">
        <v>420</v>
      </c>
    </row>
    <row r="263" spans="1:9">
      <c r="A263" s="61">
        <v>2019</v>
      </c>
      <c r="B263" s="62" t="s">
        <v>220</v>
      </c>
      <c r="C263" s="62" t="s">
        <v>776</v>
      </c>
      <c r="D263" s="63" t="s">
        <v>777</v>
      </c>
      <c r="E263" s="64" t="s">
        <v>778</v>
      </c>
      <c r="F263" s="65">
        <v>15453</v>
      </c>
      <c r="G263" s="65">
        <v>213</v>
      </c>
      <c r="H263" s="65">
        <v>423</v>
      </c>
      <c r="I263" s="65">
        <v>415</v>
      </c>
    </row>
    <row r="264" spans="1:9">
      <c r="A264" s="61">
        <v>2019</v>
      </c>
      <c r="B264" s="62" t="s">
        <v>220</v>
      </c>
      <c r="C264" s="62" t="s">
        <v>449</v>
      </c>
      <c r="D264" s="63" t="s">
        <v>450</v>
      </c>
      <c r="E264" s="64" t="s">
        <v>451</v>
      </c>
      <c r="F264" s="65">
        <v>15435</v>
      </c>
      <c r="G264" s="65">
        <v>350</v>
      </c>
      <c r="H264" s="65">
        <v>490</v>
      </c>
      <c r="I264" s="65">
        <v>445</v>
      </c>
    </row>
    <row r="265" spans="1:9">
      <c r="A265" s="61">
        <v>2019</v>
      </c>
      <c r="B265" s="62" t="s">
        <v>220</v>
      </c>
      <c r="C265" s="62" t="s">
        <v>1124</v>
      </c>
      <c r="D265" s="63" t="s">
        <v>1125</v>
      </c>
      <c r="E265" s="64" t="s">
        <v>1126</v>
      </c>
      <c r="F265" s="65">
        <v>15412</v>
      </c>
      <c r="G265" s="65">
        <v>270</v>
      </c>
      <c r="H265" s="65">
        <v>470</v>
      </c>
      <c r="I265" s="65">
        <v>415</v>
      </c>
    </row>
    <row r="266" spans="1:9">
      <c r="A266" s="61">
        <v>2019</v>
      </c>
      <c r="B266" s="62" t="s">
        <v>220</v>
      </c>
      <c r="C266" s="62" t="s">
        <v>1103</v>
      </c>
      <c r="D266" s="63" t="s">
        <v>1104</v>
      </c>
      <c r="E266" s="64" t="s">
        <v>1105</v>
      </c>
      <c r="F266" s="65">
        <v>15405</v>
      </c>
      <c r="G266" s="65">
        <v>281</v>
      </c>
      <c r="H266" s="65">
        <v>499</v>
      </c>
      <c r="I266" s="65">
        <v>434</v>
      </c>
    </row>
    <row r="267" spans="1:9">
      <c r="A267" s="61">
        <v>2019</v>
      </c>
      <c r="B267" s="62" t="s">
        <v>220</v>
      </c>
      <c r="C267" s="62" t="s">
        <v>1058</v>
      </c>
      <c r="D267" s="63" t="s">
        <v>1059</v>
      </c>
      <c r="E267" s="64" t="s">
        <v>1060</v>
      </c>
      <c r="F267" s="65">
        <v>15064</v>
      </c>
      <c r="G267" s="65">
        <v>300</v>
      </c>
      <c r="H267" s="65">
        <v>620</v>
      </c>
      <c r="I267" s="65">
        <v>443</v>
      </c>
    </row>
    <row r="268" spans="1:9">
      <c r="A268" s="61">
        <v>2019</v>
      </c>
      <c r="B268" s="62" t="s">
        <v>220</v>
      </c>
      <c r="C268" s="62" t="s">
        <v>605</v>
      </c>
      <c r="D268" s="63" t="s">
        <v>606</v>
      </c>
      <c r="E268" s="64" t="s">
        <v>607</v>
      </c>
      <c r="F268" s="65">
        <v>14988</v>
      </c>
      <c r="G268" s="65">
        <v>400</v>
      </c>
      <c r="H268" s="65">
        <v>695</v>
      </c>
      <c r="I268" s="65">
        <v>470</v>
      </c>
    </row>
    <row r="269" spans="1:9">
      <c r="A269" s="61">
        <v>2019</v>
      </c>
      <c r="B269" s="62" t="s">
        <v>220</v>
      </c>
      <c r="C269" s="62" t="s">
        <v>647</v>
      </c>
      <c r="D269" s="63" t="s">
        <v>648</v>
      </c>
      <c r="E269" s="64" t="s">
        <v>649</v>
      </c>
      <c r="F269" s="65">
        <v>14946</v>
      </c>
      <c r="G269" s="65">
        <v>270</v>
      </c>
      <c r="H269" s="65">
        <v>540</v>
      </c>
      <c r="I269" s="65">
        <v>424</v>
      </c>
    </row>
    <row r="270" spans="1:9">
      <c r="A270" s="61">
        <v>2019</v>
      </c>
      <c r="B270" s="62" t="s">
        <v>220</v>
      </c>
      <c r="C270" s="62" t="s">
        <v>755</v>
      </c>
      <c r="D270" s="63" t="s">
        <v>756</v>
      </c>
      <c r="E270" s="64" t="s">
        <v>757</v>
      </c>
      <c r="F270" s="65">
        <v>14879</v>
      </c>
      <c r="G270" s="65">
        <v>170</v>
      </c>
      <c r="H270" s="65">
        <v>350</v>
      </c>
      <c r="I270" s="65">
        <v>390</v>
      </c>
    </row>
    <row r="271" spans="1:9">
      <c r="A271" s="61">
        <v>2019</v>
      </c>
      <c r="B271" s="62" t="s">
        <v>220</v>
      </c>
      <c r="C271" s="62" t="s">
        <v>1307</v>
      </c>
      <c r="D271" s="63" t="s">
        <v>1308</v>
      </c>
      <c r="E271" s="64" t="s">
        <v>1309</v>
      </c>
      <c r="F271" s="65">
        <v>14870</v>
      </c>
      <c r="G271" s="65">
        <v>223</v>
      </c>
      <c r="H271" s="65">
        <v>443</v>
      </c>
      <c r="I271" s="65">
        <v>430</v>
      </c>
    </row>
    <row r="272" spans="1:9">
      <c r="A272" s="61">
        <v>2019</v>
      </c>
      <c r="B272" s="62" t="s">
        <v>220</v>
      </c>
      <c r="C272" s="62" t="s">
        <v>1316</v>
      </c>
      <c r="D272" s="63" t="s">
        <v>1317</v>
      </c>
      <c r="E272" s="64" t="s">
        <v>1318</v>
      </c>
      <c r="F272" s="65">
        <v>14857</v>
      </c>
      <c r="G272" s="65">
        <v>250</v>
      </c>
      <c r="H272" s="65">
        <v>490</v>
      </c>
      <c r="I272" s="65">
        <v>440</v>
      </c>
    </row>
    <row r="273" spans="1:9">
      <c r="A273" s="61">
        <v>2019</v>
      </c>
      <c r="B273" s="62" t="s">
        <v>220</v>
      </c>
      <c r="C273" s="62" t="s">
        <v>356</v>
      </c>
      <c r="D273" s="63" t="s">
        <v>357</v>
      </c>
      <c r="E273" s="64" t="s">
        <v>358</v>
      </c>
      <c r="F273" s="65">
        <v>14764</v>
      </c>
      <c r="G273" s="65">
        <v>280</v>
      </c>
      <c r="H273" s="65">
        <v>490</v>
      </c>
      <c r="I273" s="65">
        <v>455</v>
      </c>
    </row>
    <row r="274" spans="1:9">
      <c r="A274" s="61">
        <v>2019</v>
      </c>
      <c r="B274" s="62" t="s">
        <v>220</v>
      </c>
      <c r="C274" s="62" t="s">
        <v>1013</v>
      </c>
      <c r="D274" s="63" t="s">
        <v>1014</v>
      </c>
      <c r="E274" s="64" t="s">
        <v>1015</v>
      </c>
      <c r="F274" s="65">
        <v>14526</v>
      </c>
      <c r="G274" s="65">
        <v>285</v>
      </c>
      <c r="H274" s="65">
        <v>620</v>
      </c>
      <c r="I274" s="65">
        <v>420</v>
      </c>
    </row>
    <row r="275" spans="1:9">
      <c r="A275" s="61">
        <v>2019</v>
      </c>
      <c r="B275" s="62" t="s">
        <v>220</v>
      </c>
      <c r="C275" s="62" t="s">
        <v>683</v>
      </c>
      <c r="D275" s="63" t="s">
        <v>684</v>
      </c>
      <c r="E275" s="64" t="s">
        <v>685</v>
      </c>
      <c r="F275" s="65">
        <v>14471</v>
      </c>
      <c r="G275" s="65">
        <v>320</v>
      </c>
      <c r="H275" s="65">
        <v>530</v>
      </c>
      <c r="I275" s="65">
        <v>450</v>
      </c>
    </row>
    <row r="276" spans="1:9">
      <c r="A276" s="61">
        <v>2019</v>
      </c>
      <c r="B276" s="62" t="s">
        <v>220</v>
      </c>
      <c r="C276" s="62" t="s">
        <v>1226</v>
      </c>
      <c r="D276" s="63" t="s">
        <v>1227</v>
      </c>
      <c r="E276" s="64" t="s">
        <v>1228</v>
      </c>
      <c r="F276" s="65">
        <v>14458</v>
      </c>
      <c r="G276" s="65">
        <v>325</v>
      </c>
      <c r="H276" s="65">
        <v>520</v>
      </c>
      <c r="I276" s="65">
        <v>492</v>
      </c>
    </row>
    <row r="277" spans="1:9">
      <c r="A277" s="61">
        <v>2019</v>
      </c>
      <c r="B277" s="62" t="s">
        <v>220</v>
      </c>
      <c r="C277" s="62" t="s">
        <v>935</v>
      </c>
      <c r="D277" s="63" t="s">
        <v>936</v>
      </c>
      <c r="E277" s="64" t="s">
        <v>937</v>
      </c>
      <c r="F277" s="65">
        <v>14236</v>
      </c>
      <c r="G277" s="65">
        <v>240</v>
      </c>
      <c r="H277" s="65">
        <v>460</v>
      </c>
      <c r="I277" s="65">
        <v>418</v>
      </c>
    </row>
    <row r="278" spans="1:9">
      <c r="A278" s="61">
        <v>2019</v>
      </c>
      <c r="B278" s="62" t="s">
        <v>220</v>
      </c>
      <c r="C278" s="62" t="s">
        <v>872</v>
      </c>
      <c r="D278" s="63" t="s">
        <v>873</v>
      </c>
      <c r="E278" s="64" t="s">
        <v>874</v>
      </c>
      <c r="F278" s="65">
        <v>14152</v>
      </c>
      <c r="G278" s="65">
        <v>210</v>
      </c>
      <c r="H278" s="65">
        <v>413</v>
      </c>
      <c r="I278" s="65">
        <v>420</v>
      </c>
    </row>
    <row r="279" spans="1:9">
      <c r="A279" s="61">
        <v>2019</v>
      </c>
      <c r="B279" s="62" t="s">
        <v>220</v>
      </c>
      <c r="C279" s="62" t="s">
        <v>491</v>
      </c>
      <c r="D279" s="63" t="s">
        <v>492</v>
      </c>
      <c r="E279" s="64" t="s">
        <v>493</v>
      </c>
      <c r="F279" s="65">
        <v>14092</v>
      </c>
      <c r="G279" s="65">
        <v>370</v>
      </c>
      <c r="H279" s="65">
        <v>520</v>
      </c>
      <c r="I279" s="65">
        <v>495</v>
      </c>
    </row>
    <row r="280" spans="1:9">
      <c r="A280" s="61">
        <v>2019</v>
      </c>
      <c r="B280" s="62" t="s">
        <v>220</v>
      </c>
      <c r="C280" s="62" t="s">
        <v>479</v>
      </c>
      <c r="D280" s="63" t="s">
        <v>480</v>
      </c>
      <c r="E280" s="64" t="s">
        <v>481</v>
      </c>
      <c r="F280" s="65">
        <v>14027</v>
      </c>
      <c r="G280" s="65">
        <v>500</v>
      </c>
      <c r="H280" s="65">
        <v>700</v>
      </c>
      <c r="I280" s="65">
        <v>510</v>
      </c>
    </row>
    <row r="281" spans="1:9">
      <c r="A281" s="61">
        <v>2019</v>
      </c>
      <c r="B281" s="62" t="s">
        <v>220</v>
      </c>
      <c r="C281" s="62" t="s">
        <v>881</v>
      </c>
      <c r="D281" s="63" t="s">
        <v>882</v>
      </c>
      <c r="E281" s="64" t="s">
        <v>883</v>
      </c>
      <c r="F281" s="65">
        <v>13917</v>
      </c>
      <c r="G281" s="65">
        <v>190</v>
      </c>
      <c r="H281" s="65">
        <v>380</v>
      </c>
      <c r="I281" s="65">
        <v>400</v>
      </c>
    </row>
    <row r="282" spans="1:9">
      <c r="A282" s="61">
        <v>2019</v>
      </c>
      <c r="B282" s="62" t="s">
        <v>220</v>
      </c>
      <c r="C282" s="62" t="s">
        <v>266</v>
      </c>
      <c r="D282" s="63" t="s">
        <v>267</v>
      </c>
      <c r="E282" s="64" t="s">
        <v>268</v>
      </c>
      <c r="F282" s="65">
        <v>13880</v>
      </c>
      <c r="G282" s="65">
        <v>260</v>
      </c>
      <c r="H282" s="65">
        <v>550</v>
      </c>
      <c r="I282" s="65">
        <v>425</v>
      </c>
    </row>
    <row r="283" spans="1:9">
      <c r="A283" s="61">
        <v>2019</v>
      </c>
      <c r="B283" s="62" t="s">
        <v>220</v>
      </c>
      <c r="C283" s="62" t="s">
        <v>458</v>
      </c>
      <c r="D283" s="63" t="s">
        <v>459</v>
      </c>
      <c r="E283" s="64" t="s">
        <v>460</v>
      </c>
      <c r="F283" s="65">
        <v>13803</v>
      </c>
      <c r="G283" s="65">
        <v>440</v>
      </c>
      <c r="H283" s="65">
        <v>820</v>
      </c>
      <c r="I283" s="65">
        <v>476</v>
      </c>
    </row>
    <row r="284" spans="1:9">
      <c r="A284" s="61">
        <v>2019</v>
      </c>
      <c r="B284" s="62" t="s">
        <v>220</v>
      </c>
      <c r="C284" s="62" t="s">
        <v>404</v>
      </c>
      <c r="D284" s="63" t="s">
        <v>405</v>
      </c>
      <c r="E284" s="64" t="s">
        <v>406</v>
      </c>
      <c r="F284" s="65">
        <v>13643</v>
      </c>
      <c r="G284" s="65">
        <v>300</v>
      </c>
      <c r="H284" s="65">
        <v>495</v>
      </c>
      <c r="I284" s="65">
        <v>460</v>
      </c>
    </row>
    <row r="285" spans="1:9">
      <c r="A285" s="61">
        <v>2019</v>
      </c>
      <c r="B285" s="62" t="s">
        <v>220</v>
      </c>
      <c r="C285" s="62" t="s">
        <v>611</v>
      </c>
      <c r="D285" s="63" t="s">
        <v>612</v>
      </c>
      <c r="E285" s="64" t="s">
        <v>613</v>
      </c>
      <c r="F285" s="65">
        <v>13572</v>
      </c>
      <c r="G285" s="65">
        <v>400</v>
      </c>
      <c r="H285" s="65">
        <v>699</v>
      </c>
      <c r="I285" s="65">
        <v>490</v>
      </c>
    </row>
    <row r="286" spans="1:9">
      <c r="A286" s="61">
        <v>2019</v>
      </c>
      <c r="B286" s="62" t="s">
        <v>220</v>
      </c>
      <c r="C286" s="62" t="s">
        <v>1073</v>
      </c>
      <c r="D286" s="63" t="s">
        <v>1074</v>
      </c>
      <c r="E286" s="64" t="s">
        <v>1075</v>
      </c>
      <c r="F286" s="65">
        <v>13535</v>
      </c>
      <c r="G286" s="65">
        <v>277</v>
      </c>
      <c r="H286" s="65">
        <v>511</v>
      </c>
      <c r="I286" s="65">
        <v>443</v>
      </c>
    </row>
    <row r="287" spans="1:9">
      <c r="A287" s="61">
        <v>2019</v>
      </c>
      <c r="B287" s="62" t="s">
        <v>220</v>
      </c>
      <c r="C287" s="62" t="s">
        <v>389</v>
      </c>
      <c r="D287" s="63" t="s">
        <v>390</v>
      </c>
      <c r="E287" s="64" t="s">
        <v>391</v>
      </c>
      <c r="F287" s="65">
        <v>13532</v>
      </c>
      <c r="G287" s="65">
        <v>325</v>
      </c>
      <c r="H287" s="65">
        <v>600</v>
      </c>
      <c r="I287" s="65">
        <v>510</v>
      </c>
    </row>
    <row r="288" spans="1:9">
      <c r="A288" s="61">
        <v>2019</v>
      </c>
      <c r="B288" s="62" t="s">
        <v>220</v>
      </c>
      <c r="C288" s="62" t="s">
        <v>1322</v>
      </c>
      <c r="D288" s="63" t="s">
        <v>1323</v>
      </c>
      <c r="E288" s="64" t="s">
        <v>1324</v>
      </c>
      <c r="F288" s="65">
        <v>13522</v>
      </c>
      <c r="G288" s="65">
        <v>338</v>
      </c>
      <c r="H288" s="65">
        <v>650</v>
      </c>
      <c r="I288" s="65">
        <v>495</v>
      </c>
    </row>
    <row r="289" spans="1:9">
      <c r="A289" s="61">
        <v>2019</v>
      </c>
      <c r="B289" s="62" t="s">
        <v>220</v>
      </c>
      <c r="C289" s="62" t="s">
        <v>1136</v>
      </c>
      <c r="D289" s="63" t="s">
        <v>1137</v>
      </c>
      <c r="E289" s="64" t="s">
        <v>1138</v>
      </c>
      <c r="F289" s="65">
        <v>13357</v>
      </c>
      <c r="G289" s="65">
        <v>223</v>
      </c>
      <c r="H289" s="65">
        <v>443</v>
      </c>
      <c r="I289" s="65">
        <v>418</v>
      </c>
    </row>
    <row r="290" spans="1:9">
      <c r="A290" s="61">
        <v>2019</v>
      </c>
      <c r="B290" s="62" t="s">
        <v>220</v>
      </c>
      <c r="C290" s="62" t="s">
        <v>1328</v>
      </c>
      <c r="D290" s="63" t="s">
        <v>1329</v>
      </c>
      <c r="E290" s="64" t="s">
        <v>1330</v>
      </c>
      <c r="F290" s="65">
        <v>13308</v>
      </c>
      <c r="G290" s="65">
        <v>213</v>
      </c>
      <c r="H290" s="65">
        <v>525</v>
      </c>
      <c r="I290" s="65">
        <v>435</v>
      </c>
    </row>
    <row r="291" spans="1:9">
      <c r="A291" s="61">
        <v>2019</v>
      </c>
      <c r="B291" s="62" t="s">
        <v>220</v>
      </c>
      <c r="C291" s="62" t="s">
        <v>350</v>
      </c>
      <c r="D291" s="63" t="s">
        <v>351</v>
      </c>
      <c r="E291" s="64" t="s">
        <v>352</v>
      </c>
      <c r="F291" s="65">
        <v>13298</v>
      </c>
      <c r="G291" s="65">
        <v>285</v>
      </c>
      <c r="H291" s="65">
        <v>465</v>
      </c>
      <c r="I291" s="65">
        <v>450</v>
      </c>
    </row>
    <row r="292" spans="1:9">
      <c r="A292" s="61">
        <v>2019</v>
      </c>
      <c r="B292" s="62" t="s">
        <v>220</v>
      </c>
      <c r="C292" s="62" t="s">
        <v>938</v>
      </c>
      <c r="D292" s="63" t="s">
        <v>939</v>
      </c>
      <c r="E292" s="64" t="s">
        <v>940</v>
      </c>
      <c r="F292" s="65">
        <v>13182</v>
      </c>
      <c r="G292" s="65">
        <v>223</v>
      </c>
      <c r="H292" s="65">
        <v>450</v>
      </c>
      <c r="I292" s="65">
        <v>418</v>
      </c>
    </row>
    <row r="293" spans="1:9">
      <c r="A293" s="61">
        <v>2019</v>
      </c>
      <c r="B293" s="62" t="s">
        <v>220</v>
      </c>
      <c r="C293" s="62" t="s">
        <v>770</v>
      </c>
      <c r="D293" s="63" t="s">
        <v>771</v>
      </c>
      <c r="E293" s="64" t="s">
        <v>772</v>
      </c>
      <c r="F293" s="65">
        <v>13130</v>
      </c>
      <c r="G293" s="65">
        <v>263</v>
      </c>
      <c r="H293" s="65">
        <v>463</v>
      </c>
      <c r="I293" s="65">
        <v>411</v>
      </c>
    </row>
    <row r="294" spans="1:9">
      <c r="A294" s="61">
        <v>2019</v>
      </c>
      <c r="B294" s="62" t="s">
        <v>220</v>
      </c>
      <c r="C294" s="62" t="s">
        <v>557</v>
      </c>
      <c r="D294" s="63" t="s">
        <v>558</v>
      </c>
      <c r="E294" s="64" t="s">
        <v>559</v>
      </c>
      <c r="F294" s="65">
        <v>13095</v>
      </c>
      <c r="G294" s="65">
        <v>650</v>
      </c>
      <c r="H294" s="65">
        <v>695</v>
      </c>
      <c r="I294" s="65">
        <v>490</v>
      </c>
    </row>
    <row r="295" spans="1:9">
      <c r="A295" s="61">
        <v>2019</v>
      </c>
      <c r="B295" s="62" t="s">
        <v>220</v>
      </c>
      <c r="C295" s="62" t="s">
        <v>1022</v>
      </c>
      <c r="D295" s="63" t="s">
        <v>1023</v>
      </c>
      <c r="E295" s="64" t="s">
        <v>1024</v>
      </c>
      <c r="F295" s="65">
        <v>13080</v>
      </c>
      <c r="G295" s="65">
        <v>275</v>
      </c>
      <c r="H295" s="65">
        <v>429</v>
      </c>
      <c r="I295" s="65">
        <v>415</v>
      </c>
    </row>
    <row r="296" spans="1:9">
      <c r="A296" s="61">
        <v>2019</v>
      </c>
      <c r="B296" s="62" t="s">
        <v>220</v>
      </c>
      <c r="C296" s="62" t="s">
        <v>1127</v>
      </c>
      <c r="D296" s="63" t="s">
        <v>1128</v>
      </c>
      <c r="E296" s="64" t="s">
        <v>1129</v>
      </c>
      <c r="F296" s="65">
        <v>13046</v>
      </c>
      <c r="G296" s="65">
        <v>223</v>
      </c>
      <c r="H296" s="65">
        <v>443</v>
      </c>
      <c r="I296" s="65">
        <v>417</v>
      </c>
    </row>
    <row r="297" spans="1:9">
      <c r="A297" s="61">
        <v>2019</v>
      </c>
      <c r="B297" s="62" t="s">
        <v>220</v>
      </c>
      <c r="C297" s="62" t="s">
        <v>1106</v>
      </c>
      <c r="D297" s="63" t="s">
        <v>1107</v>
      </c>
      <c r="E297" s="64" t="s">
        <v>1108</v>
      </c>
      <c r="F297" s="65">
        <v>13039</v>
      </c>
      <c r="G297" s="65">
        <v>272</v>
      </c>
      <c r="H297" s="65">
        <v>497</v>
      </c>
      <c r="I297" s="65">
        <v>434</v>
      </c>
    </row>
    <row r="298" spans="1:9">
      <c r="A298" s="61">
        <v>2019</v>
      </c>
      <c r="B298" s="62" t="s">
        <v>220</v>
      </c>
      <c r="C298" s="62" t="s">
        <v>251</v>
      </c>
      <c r="D298" s="63" t="s">
        <v>252</v>
      </c>
      <c r="E298" s="64" t="s">
        <v>253</v>
      </c>
      <c r="F298" s="65">
        <v>12973</v>
      </c>
      <c r="G298" s="65">
        <v>223</v>
      </c>
      <c r="H298" s="65">
        <v>443</v>
      </c>
      <c r="I298" s="65">
        <v>418</v>
      </c>
    </row>
    <row r="299" spans="1:9">
      <c r="A299" s="61">
        <v>2019</v>
      </c>
      <c r="B299" s="62" t="s">
        <v>220</v>
      </c>
      <c r="C299" s="62" t="s">
        <v>800</v>
      </c>
      <c r="D299" s="63" t="s">
        <v>801</v>
      </c>
      <c r="E299" s="64" t="s">
        <v>802</v>
      </c>
      <c r="F299" s="65">
        <v>12894</v>
      </c>
      <c r="G299" s="65">
        <v>217</v>
      </c>
      <c r="H299" s="65">
        <v>410</v>
      </c>
      <c r="I299" s="65">
        <v>410</v>
      </c>
    </row>
    <row r="300" spans="1:9">
      <c r="A300" s="61">
        <v>2019</v>
      </c>
      <c r="B300" s="62" t="s">
        <v>220</v>
      </c>
      <c r="C300" s="62" t="s">
        <v>1376</v>
      </c>
      <c r="D300" s="63" t="s">
        <v>1377</v>
      </c>
      <c r="E300" s="64" t="s">
        <v>1378</v>
      </c>
      <c r="F300" s="65">
        <v>12673</v>
      </c>
      <c r="G300" s="65">
        <v>277</v>
      </c>
      <c r="H300" s="65">
        <v>580</v>
      </c>
      <c r="I300" s="65">
        <v>477</v>
      </c>
    </row>
    <row r="301" spans="1:9">
      <c r="A301" s="61">
        <v>2019</v>
      </c>
      <c r="B301" s="62" t="s">
        <v>220</v>
      </c>
      <c r="C301" s="62" t="s">
        <v>482</v>
      </c>
      <c r="D301" s="63" t="s">
        <v>483</v>
      </c>
      <c r="E301" s="64" t="s">
        <v>484</v>
      </c>
      <c r="F301" s="65">
        <v>12630</v>
      </c>
      <c r="G301" s="65">
        <v>340</v>
      </c>
      <c r="H301" s="65">
        <v>600</v>
      </c>
      <c r="I301" s="65">
        <v>540</v>
      </c>
    </row>
    <row r="302" spans="1:9">
      <c r="A302" s="61">
        <v>2019</v>
      </c>
      <c r="B302" s="62" t="s">
        <v>220</v>
      </c>
      <c r="C302" s="62" t="s">
        <v>944</v>
      </c>
      <c r="D302" s="63" t="s">
        <v>945</v>
      </c>
      <c r="E302" s="64" t="s">
        <v>946</v>
      </c>
      <c r="F302" s="65">
        <v>12593</v>
      </c>
      <c r="G302" s="65">
        <v>234</v>
      </c>
      <c r="H302" s="65">
        <v>465</v>
      </c>
      <c r="I302" s="65">
        <v>428</v>
      </c>
    </row>
    <row r="303" spans="1:9">
      <c r="A303" s="61">
        <v>2019</v>
      </c>
      <c r="B303" s="62" t="s">
        <v>220</v>
      </c>
      <c r="C303" s="62" t="s">
        <v>1040</v>
      </c>
      <c r="D303" s="63" t="s">
        <v>1041</v>
      </c>
      <c r="E303" s="64" t="s">
        <v>1042</v>
      </c>
      <c r="F303" s="65">
        <v>12593</v>
      </c>
      <c r="G303" s="65">
        <v>265</v>
      </c>
      <c r="H303" s="65">
        <v>423</v>
      </c>
      <c r="I303" s="65">
        <v>415</v>
      </c>
    </row>
    <row r="304" spans="1:9">
      <c r="A304" s="61">
        <v>2019</v>
      </c>
      <c r="B304" s="62" t="s">
        <v>220</v>
      </c>
      <c r="C304" s="62" t="s">
        <v>1235</v>
      </c>
      <c r="D304" s="63" t="s">
        <v>1236</v>
      </c>
      <c r="E304" s="64" t="s">
        <v>1237</v>
      </c>
      <c r="F304" s="65">
        <v>12582</v>
      </c>
      <c r="G304" s="65">
        <v>310</v>
      </c>
      <c r="H304" s="65">
        <v>490</v>
      </c>
      <c r="I304" s="65">
        <v>450</v>
      </c>
    </row>
    <row r="305" spans="1:9">
      <c r="A305" s="61">
        <v>2019</v>
      </c>
      <c r="B305" s="62" t="s">
        <v>220</v>
      </c>
      <c r="C305" s="62" t="s">
        <v>569</v>
      </c>
      <c r="D305" s="63" t="s">
        <v>570</v>
      </c>
      <c r="E305" s="64" t="s">
        <v>571</v>
      </c>
      <c r="F305" s="65">
        <v>12529</v>
      </c>
      <c r="G305" s="65">
        <v>245</v>
      </c>
      <c r="H305" s="65">
        <v>440</v>
      </c>
      <c r="I305" s="65">
        <v>416</v>
      </c>
    </row>
    <row r="306" spans="1:9">
      <c r="A306" s="61">
        <v>2019</v>
      </c>
      <c r="B306" s="62" t="s">
        <v>220</v>
      </c>
      <c r="C306" s="62" t="s">
        <v>269</v>
      </c>
      <c r="D306" s="63" t="s">
        <v>270</v>
      </c>
      <c r="E306" s="64" t="s">
        <v>271</v>
      </c>
      <c r="F306" s="65">
        <v>12519</v>
      </c>
      <c r="G306" s="65">
        <v>250</v>
      </c>
      <c r="H306" s="65">
        <v>443</v>
      </c>
      <c r="I306" s="65">
        <v>411</v>
      </c>
    </row>
    <row r="307" spans="1:9">
      <c r="A307" s="61">
        <v>2019</v>
      </c>
      <c r="B307" s="62" t="s">
        <v>220</v>
      </c>
      <c r="C307" s="62" t="s">
        <v>380</v>
      </c>
      <c r="D307" s="63" t="s">
        <v>381</v>
      </c>
      <c r="E307" s="64" t="s">
        <v>382</v>
      </c>
      <c r="F307" s="65">
        <v>12450</v>
      </c>
      <c r="G307" s="65">
        <v>255</v>
      </c>
      <c r="H307" s="65">
        <v>443</v>
      </c>
      <c r="I307" s="65">
        <v>418</v>
      </c>
    </row>
    <row r="308" spans="1:9">
      <c r="A308" s="61">
        <v>2019</v>
      </c>
      <c r="B308" s="62" t="s">
        <v>220</v>
      </c>
      <c r="C308" s="62" t="s">
        <v>1121</v>
      </c>
      <c r="D308" s="63" t="s">
        <v>1122</v>
      </c>
      <c r="E308" s="64" t="s">
        <v>1123</v>
      </c>
      <c r="F308" s="65">
        <v>12274</v>
      </c>
      <c r="G308" s="65">
        <v>372</v>
      </c>
      <c r="H308" s="65">
        <v>630</v>
      </c>
      <c r="I308" s="65">
        <v>418</v>
      </c>
    </row>
    <row r="309" spans="1:9">
      <c r="A309" s="61">
        <v>2019</v>
      </c>
      <c r="B309" s="62" t="s">
        <v>220</v>
      </c>
      <c r="C309" s="62" t="s">
        <v>1343</v>
      </c>
      <c r="D309" s="63" t="s">
        <v>1344</v>
      </c>
      <c r="E309" s="64" t="s">
        <v>1345</v>
      </c>
      <c r="F309" s="65">
        <v>12225</v>
      </c>
      <c r="G309" s="65">
        <v>230</v>
      </c>
      <c r="H309" s="65">
        <v>453</v>
      </c>
      <c r="I309" s="65">
        <v>417</v>
      </c>
    </row>
    <row r="310" spans="1:9">
      <c r="A310" s="61">
        <v>2019</v>
      </c>
      <c r="B310" s="62" t="s">
        <v>220</v>
      </c>
      <c r="C310" s="62" t="s">
        <v>1157</v>
      </c>
      <c r="D310" s="63" t="s">
        <v>1158</v>
      </c>
      <c r="E310" s="64" t="s">
        <v>1159</v>
      </c>
      <c r="F310" s="65">
        <v>12211</v>
      </c>
      <c r="G310" s="65">
        <v>250</v>
      </c>
      <c r="H310" s="65">
        <v>429</v>
      </c>
      <c r="I310" s="65">
        <v>417</v>
      </c>
    </row>
    <row r="311" spans="1:9">
      <c r="A311" s="61">
        <v>2019</v>
      </c>
      <c r="B311" s="62" t="s">
        <v>220</v>
      </c>
      <c r="C311" s="62" t="s">
        <v>1340</v>
      </c>
      <c r="D311" s="63" t="s">
        <v>1341</v>
      </c>
      <c r="E311" s="64" t="s">
        <v>1342</v>
      </c>
      <c r="F311" s="65">
        <v>12061</v>
      </c>
      <c r="G311" s="65">
        <v>260</v>
      </c>
      <c r="H311" s="65">
        <v>495</v>
      </c>
      <c r="I311" s="65">
        <v>417</v>
      </c>
    </row>
    <row r="312" spans="1:9">
      <c r="A312" s="61">
        <v>2019</v>
      </c>
      <c r="B312" s="62" t="s">
        <v>220</v>
      </c>
      <c r="C312" s="62" t="s">
        <v>1271</v>
      </c>
      <c r="D312" s="63" t="s">
        <v>1272</v>
      </c>
      <c r="E312" s="64" t="s">
        <v>1273</v>
      </c>
      <c r="F312" s="65">
        <v>11962</v>
      </c>
      <c r="G312" s="65">
        <v>222</v>
      </c>
      <c r="H312" s="65">
        <v>600</v>
      </c>
      <c r="I312" s="65">
        <v>450</v>
      </c>
    </row>
    <row r="313" spans="1:9">
      <c r="A313" s="61">
        <v>2019</v>
      </c>
      <c r="B313" s="62" t="s">
        <v>220</v>
      </c>
      <c r="C313" s="62" t="s">
        <v>263</v>
      </c>
      <c r="D313" s="63" t="s">
        <v>264</v>
      </c>
      <c r="E313" s="64" t="s">
        <v>265</v>
      </c>
      <c r="F313" s="65">
        <v>11949</v>
      </c>
      <c r="G313" s="65">
        <v>232</v>
      </c>
      <c r="H313" s="65">
        <v>457</v>
      </c>
      <c r="I313" s="65">
        <v>423</v>
      </c>
    </row>
    <row r="314" spans="1:9">
      <c r="A314" s="61">
        <v>2019</v>
      </c>
      <c r="B314" s="62" t="s">
        <v>220</v>
      </c>
      <c r="C314" s="62" t="s">
        <v>788</v>
      </c>
      <c r="D314" s="63" t="s">
        <v>789</v>
      </c>
      <c r="E314" s="64" t="s">
        <v>790</v>
      </c>
      <c r="F314" s="65">
        <v>11900</v>
      </c>
      <c r="G314" s="65">
        <v>293</v>
      </c>
      <c r="H314" s="65">
        <v>581</v>
      </c>
      <c r="I314" s="65">
        <v>435</v>
      </c>
    </row>
    <row r="315" spans="1:9">
      <c r="A315" s="61">
        <v>2019</v>
      </c>
      <c r="B315" s="62" t="s">
        <v>220</v>
      </c>
      <c r="C315" s="62" t="s">
        <v>1370</v>
      </c>
      <c r="D315" s="63" t="s">
        <v>1371</v>
      </c>
      <c r="E315" s="64" t="s">
        <v>1372</v>
      </c>
      <c r="F315" s="65">
        <v>11897</v>
      </c>
      <c r="G315" s="65">
        <v>505</v>
      </c>
      <c r="H315" s="65">
        <v>799</v>
      </c>
      <c r="I315" s="65">
        <v>470</v>
      </c>
    </row>
    <row r="316" spans="1:9">
      <c r="A316" s="61">
        <v>2019</v>
      </c>
      <c r="B316" s="62" t="s">
        <v>220</v>
      </c>
      <c r="C316" s="62" t="s">
        <v>1352</v>
      </c>
      <c r="D316" s="63" t="s">
        <v>1353</v>
      </c>
      <c r="E316" s="64" t="s">
        <v>1354</v>
      </c>
      <c r="F316" s="65">
        <v>11863</v>
      </c>
      <c r="G316" s="65">
        <v>223</v>
      </c>
      <c r="H316" s="65">
        <v>443</v>
      </c>
      <c r="I316" s="65">
        <v>418</v>
      </c>
    </row>
    <row r="317" spans="1:9">
      <c r="A317" s="61">
        <v>2019</v>
      </c>
      <c r="B317" s="62" t="s">
        <v>220</v>
      </c>
      <c r="C317" s="62" t="s">
        <v>878</v>
      </c>
      <c r="D317" s="63" t="s">
        <v>879</v>
      </c>
      <c r="E317" s="64" t="s">
        <v>880</v>
      </c>
      <c r="F317" s="65">
        <v>11847</v>
      </c>
      <c r="G317" s="65">
        <v>551</v>
      </c>
      <c r="H317" s="65">
        <v>485</v>
      </c>
      <c r="I317" s="65">
        <v>425</v>
      </c>
    </row>
    <row r="318" spans="1:9">
      <c r="A318" s="61">
        <v>2019</v>
      </c>
      <c r="B318" s="62" t="s">
        <v>220</v>
      </c>
      <c r="C318" s="62" t="s">
        <v>1286</v>
      </c>
      <c r="D318" s="63" t="s">
        <v>1287</v>
      </c>
      <c r="E318" s="64" t="s">
        <v>1288</v>
      </c>
      <c r="F318" s="65">
        <v>11813</v>
      </c>
      <c r="G318" s="65">
        <v>276</v>
      </c>
      <c r="H318" s="65">
        <v>547</v>
      </c>
      <c r="I318" s="65">
        <v>466</v>
      </c>
    </row>
    <row r="319" spans="1:9">
      <c r="A319" s="61">
        <v>2019</v>
      </c>
      <c r="B319" s="62" t="s">
        <v>220</v>
      </c>
      <c r="C319" s="62" t="s">
        <v>1358</v>
      </c>
      <c r="D319" s="63" t="s">
        <v>1359</v>
      </c>
      <c r="E319" s="64" t="s">
        <v>1360</v>
      </c>
      <c r="F319" s="65">
        <v>11800</v>
      </c>
      <c r="G319" s="65">
        <v>219</v>
      </c>
      <c r="H319" s="65">
        <v>423</v>
      </c>
      <c r="I319" s="65">
        <v>421</v>
      </c>
    </row>
    <row r="320" spans="1:9">
      <c r="A320" s="61">
        <v>2019</v>
      </c>
      <c r="B320" s="62" t="s">
        <v>220</v>
      </c>
      <c r="C320" s="62" t="s">
        <v>443</v>
      </c>
      <c r="D320" s="63" t="s">
        <v>444</v>
      </c>
      <c r="E320" s="64" t="s">
        <v>445</v>
      </c>
      <c r="F320" s="65">
        <v>11743</v>
      </c>
      <c r="G320" s="65">
        <v>450</v>
      </c>
      <c r="H320" s="65">
        <v>695</v>
      </c>
      <c r="I320" s="65">
        <v>495</v>
      </c>
    </row>
    <row r="321" spans="1:9">
      <c r="A321" s="61">
        <v>2019</v>
      </c>
      <c r="B321" s="62" t="s">
        <v>220</v>
      </c>
      <c r="C321" s="62" t="s">
        <v>779</v>
      </c>
      <c r="D321" s="63" t="s">
        <v>780</v>
      </c>
      <c r="E321" s="64" t="s">
        <v>781</v>
      </c>
      <c r="F321" s="65">
        <v>11542</v>
      </c>
      <c r="G321" s="65">
        <v>291</v>
      </c>
      <c r="H321" s="65">
        <v>420</v>
      </c>
      <c r="I321" s="65">
        <v>440</v>
      </c>
    </row>
    <row r="322" spans="1:9">
      <c r="A322" s="61">
        <v>2019</v>
      </c>
      <c r="B322" s="62" t="s">
        <v>220</v>
      </c>
      <c r="C322" s="62" t="s">
        <v>1292</v>
      </c>
      <c r="D322" s="63" t="s">
        <v>1293</v>
      </c>
      <c r="E322" s="64" t="s">
        <v>1294</v>
      </c>
      <c r="F322" s="65">
        <v>11536</v>
      </c>
      <c r="G322" s="65">
        <v>280</v>
      </c>
      <c r="H322" s="65">
        <v>560</v>
      </c>
      <c r="I322" s="65">
        <v>440</v>
      </c>
    </row>
    <row r="323" spans="1:9">
      <c r="A323" s="61">
        <v>2019</v>
      </c>
      <c r="B323" s="62" t="s">
        <v>220</v>
      </c>
      <c r="C323" s="62" t="s">
        <v>752</v>
      </c>
      <c r="D323" s="63" t="s">
        <v>753</v>
      </c>
      <c r="E323" s="64" t="s">
        <v>754</v>
      </c>
      <c r="F323" s="65">
        <v>11391</v>
      </c>
      <c r="G323" s="65">
        <v>283</v>
      </c>
      <c r="H323" s="65">
        <v>443</v>
      </c>
      <c r="I323" s="65">
        <v>418</v>
      </c>
    </row>
    <row r="324" spans="1:9">
      <c r="A324" s="61">
        <v>2019</v>
      </c>
      <c r="B324" s="62" t="s">
        <v>220</v>
      </c>
      <c r="C324" s="62" t="s">
        <v>890</v>
      </c>
      <c r="D324" s="63" t="s">
        <v>891</v>
      </c>
      <c r="E324" s="64" t="s">
        <v>892</v>
      </c>
      <c r="F324" s="65">
        <v>11362</v>
      </c>
      <c r="G324" s="65">
        <v>371</v>
      </c>
      <c r="H324" s="65">
        <v>488</v>
      </c>
      <c r="I324" s="65">
        <v>422</v>
      </c>
    </row>
    <row r="325" spans="1:9">
      <c r="A325" s="61">
        <v>2019</v>
      </c>
      <c r="B325" s="62" t="s">
        <v>220</v>
      </c>
      <c r="C325" s="62" t="s">
        <v>1241</v>
      </c>
      <c r="D325" s="63" t="s">
        <v>1242</v>
      </c>
      <c r="E325" s="64" t="s">
        <v>1243</v>
      </c>
      <c r="F325" s="65">
        <v>11291</v>
      </c>
      <c r="G325" s="65">
        <v>350</v>
      </c>
      <c r="H325" s="65">
        <v>600</v>
      </c>
      <c r="I325" s="65">
        <v>480</v>
      </c>
    </row>
    <row r="326" spans="1:9">
      <c r="A326" s="61">
        <v>2019</v>
      </c>
      <c r="B326" s="62" t="s">
        <v>220</v>
      </c>
      <c r="C326" s="62" t="s">
        <v>905</v>
      </c>
      <c r="D326" s="63" t="s">
        <v>906</v>
      </c>
      <c r="E326" s="64" t="s">
        <v>907</v>
      </c>
      <c r="F326" s="65">
        <v>11266</v>
      </c>
      <c r="G326" s="65">
        <v>220</v>
      </c>
      <c r="H326" s="65">
        <v>445</v>
      </c>
      <c r="I326" s="65">
        <v>425</v>
      </c>
    </row>
    <row r="327" spans="1:9">
      <c r="A327" s="61">
        <v>2019</v>
      </c>
      <c r="B327" s="62" t="s">
        <v>220</v>
      </c>
      <c r="C327" s="62" t="s">
        <v>548</v>
      </c>
      <c r="D327" s="63" t="s">
        <v>549</v>
      </c>
      <c r="E327" s="64" t="s">
        <v>550</v>
      </c>
      <c r="F327" s="65">
        <v>11242</v>
      </c>
      <c r="G327" s="65">
        <v>350</v>
      </c>
      <c r="H327" s="65">
        <v>555</v>
      </c>
      <c r="I327" s="65">
        <v>515</v>
      </c>
    </row>
    <row r="328" spans="1:9">
      <c r="A328" s="61">
        <v>2019</v>
      </c>
      <c r="B328" s="62" t="s">
        <v>220</v>
      </c>
      <c r="C328" s="62" t="s">
        <v>989</v>
      </c>
      <c r="D328" s="63" t="s">
        <v>990</v>
      </c>
      <c r="E328" s="64" t="s">
        <v>991</v>
      </c>
      <c r="F328" s="65">
        <v>11195</v>
      </c>
      <c r="G328" s="65">
        <v>217</v>
      </c>
      <c r="H328" s="65">
        <v>429</v>
      </c>
      <c r="I328" s="65">
        <v>417</v>
      </c>
    </row>
    <row r="329" spans="1:9">
      <c r="A329" s="61">
        <v>2019</v>
      </c>
      <c r="B329" s="62" t="s">
        <v>220</v>
      </c>
      <c r="C329" s="62" t="s">
        <v>296</v>
      </c>
      <c r="D329" s="63" t="s">
        <v>297</v>
      </c>
      <c r="E329" s="64" t="s">
        <v>298</v>
      </c>
      <c r="F329" s="65">
        <v>11129</v>
      </c>
      <c r="G329" s="65">
        <v>216</v>
      </c>
      <c r="H329" s="65">
        <v>423</v>
      </c>
      <c r="I329" s="65">
        <v>415</v>
      </c>
    </row>
    <row r="330" spans="1:9">
      <c r="A330" s="61">
        <v>2019</v>
      </c>
      <c r="B330" s="62" t="s">
        <v>220</v>
      </c>
      <c r="C330" s="62" t="s">
        <v>1067</v>
      </c>
      <c r="D330" s="63" t="s">
        <v>1068</v>
      </c>
      <c r="E330" s="64" t="s">
        <v>1069</v>
      </c>
      <c r="F330" s="65">
        <v>11062</v>
      </c>
      <c r="G330" s="65">
        <v>250</v>
      </c>
      <c r="H330" s="65">
        <v>495</v>
      </c>
      <c r="I330" s="65">
        <v>485</v>
      </c>
    </row>
    <row r="331" spans="1:9">
      <c r="A331" s="61">
        <v>2019</v>
      </c>
      <c r="B331" s="62" t="s">
        <v>220</v>
      </c>
      <c r="C331" s="62" t="s">
        <v>932</v>
      </c>
      <c r="D331" s="63" t="s">
        <v>933</v>
      </c>
      <c r="E331" s="64" t="s">
        <v>934</v>
      </c>
      <c r="F331" s="65">
        <v>10986</v>
      </c>
      <c r="G331" s="65">
        <v>217</v>
      </c>
      <c r="H331" s="65">
        <v>429</v>
      </c>
      <c r="I331" s="65">
        <v>417</v>
      </c>
    </row>
    <row r="332" spans="1:9">
      <c r="A332" s="61">
        <v>2019</v>
      </c>
      <c r="B332" s="62" t="s">
        <v>220</v>
      </c>
      <c r="C332" s="62" t="s">
        <v>1361</v>
      </c>
      <c r="D332" s="63" t="s">
        <v>1362</v>
      </c>
      <c r="E332" s="64" t="s">
        <v>1363</v>
      </c>
      <c r="F332" s="65">
        <v>10866</v>
      </c>
      <c r="G332" s="65">
        <v>350</v>
      </c>
      <c r="H332" s="65">
        <v>450</v>
      </c>
      <c r="I332" s="65">
        <v>445</v>
      </c>
    </row>
    <row r="333" spans="1:9">
      <c r="A333" s="61">
        <v>2019</v>
      </c>
      <c r="B333" s="62" t="s">
        <v>220</v>
      </c>
      <c r="C333" s="62" t="s">
        <v>803</v>
      </c>
      <c r="D333" s="63" t="s">
        <v>804</v>
      </c>
      <c r="E333" s="64" t="s">
        <v>805</v>
      </c>
      <c r="F333" s="65">
        <v>10782</v>
      </c>
      <c r="G333" s="65">
        <v>260</v>
      </c>
      <c r="H333" s="65">
        <v>495</v>
      </c>
      <c r="I333" s="65">
        <v>460</v>
      </c>
    </row>
    <row r="334" spans="1:9">
      <c r="A334" s="61">
        <v>2019</v>
      </c>
      <c r="B334" s="62" t="s">
        <v>220</v>
      </c>
      <c r="C334" s="62" t="s">
        <v>278</v>
      </c>
      <c r="D334" s="63" t="s">
        <v>279</v>
      </c>
      <c r="E334" s="64" t="s">
        <v>280</v>
      </c>
      <c r="F334" s="65">
        <v>10675</v>
      </c>
      <c r="G334" s="65">
        <v>255</v>
      </c>
      <c r="H334" s="65">
        <v>443</v>
      </c>
      <c r="I334" s="65">
        <v>418</v>
      </c>
    </row>
    <row r="335" spans="1:9">
      <c r="A335" s="61">
        <v>2019</v>
      </c>
      <c r="B335" s="62" t="s">
        <v>220</v>
      </c>
      <c r="C335" s="62" t="s">
        <v>746</v>
      </c>
      <c r="D335" s="63" t="s">
        <v>747</v>
      </c>
      <c r="E335" s="64" t="s">
        <v>748</v>
      </c>
      <c r="F335" s="65">
        <v>10669</v>
      </c>
      <c r="G335" s="65">
        <v>244</v>
      </c>
      <c r="H335" s="65">
        <v>453</v>
      </c>
      <c r="I335" s="65">
        <v>440</v>
      </c>
    </row>
    <row r="336" spans="1:9">
      <c r="A336" s="61">
        <v>2019</v>
      </c>
      <c r="B336" s="62" t="s">
        <v>220</v>
      </c>
      <c r="C336" s="62" t="s">
        <v>1205</v>
      </c>
      <c r="D336" s="63" t="s">
        <v>1206</v>
      </c>
      <c r="E336" s="64" t="s">
        <v>1207</v>
      </c>
      <c r="F336" s="65">
        <v>10656</v>
      </c>
      <c r="G336" s="65">
        <v>246</v>
      </c>
      <c r="H336" s="65">
        <v>488</v>
      </c>
      <c r="I336" s="65">
        <v>460</v>
      </c>
    </row>
    <row r="337" spans="1:9">
      <c r="A337" s="61">
        <v>2019</v>
      </c>
      <c r="B337" s="62" t="s">
        <v>220</v>
      </c>
      <c r="C337" s="62" t="s">
        <v>1148</v>
      </c>
      <c r="D337" s="63" t="s">
        <v>1149</v>
      </c>
      <c r="E337" s="64" t="s">
        <v>1150</v>
      </c>
      <c r="F337" s="65">
        <v>10587</v>
      </c>
      <c r="G337" s="65">
        <v>320</v>
      </c>
      <c r="H337" s="65">
        <v>463</v>
      </c>
      <c r="I337" s="65">
        <v>431</v>
      </c>
    </row>
    <row r="338" spans="1:9">
      <c r="A338" s="61">
        <v>2019</v>
      </c>
      <c r="B338" s="62" t="s">
        <v>220</v>
      </c>
      <c r="C338" s="62" t="s">
        <v>494</v>
      </c>
      <c r="D338" s="63" t="s">
        <v>495</v>
      </c>
      <c r="E338" s="64" t="s">
        <v>496</v>
      </c>
      <c r="F338" s="65">
        <v>10569</v>
      </c>
      <c r="G338" s="65">
        <v>460</v>
      </c>
      <c r="H338" s="65">
        <v>910</v>
      </c>
      <c r="I338" s="65">
        <v>550</v>
      </c>
    </row>
    <row r="339" spans="1:9">
      <c r="A339" s="61">
        <v>2019</v>
      </c>
      <c r="B339" s="62" t="s">
        <v>220</v>
      </c>
      <c r="C339" s="62" t="s">
        <v>695</v>
      </c>
      <c r="D339" s="63" t="s">
        <v>696</v>
      </c>
      <c r="E339" s="64" t="s">
        <v>697</v>
      </c>
      <c r="F339" s="65">
        <v>10494</v>
      </c>
      <c r="G339" s="65">
        <v>275</v>
      </c>
      <c r="H339" s="65">
        <v>525</v>
      </c>
      <c r="I339" s="65">
        <v>450</v>
      </c>
    </row>
    <row r="340" spans="1:9">
      <c r="A340" s="61">
        <v>2019</v>
      </c>
      <c r="B340" s="62" t="s">
        <v>220</v>
      </c>
      <c r="C340" s="62" t="s">
        <v>1277</v>
      </c>
      <c r="D340" s="63" t="s">
        <v>1278</v>
      </c>
      <c r="E340" s="64" t="s">
        <v>1279</v>
      </c>
      <c r="F340" s="65">
        <v>10310</v>
      </c>
      <c r="G340" s="65">
        <v>240</v>
      </c>
      <c r="H340" s="65">
        <v>480</v>
      </c>
      <c r="I340" s="65">
        <v>441</v>
      </c>
    </row>
    <row r="341" spans="1:9">
      <c r="A341" s="61">
        <v>2019</v>
      </c>
      <c r="B341" s="62" t="s">
        <v>220</v>
      </c>
      <c r="C341" s="62" t="s">
        <v>839</v>
      </c>
      <c r="D341" s="63" t="s">
        <v>840</v>
      </c>
      <c r="E341" s="64" t="s">
        <v>841</v>
      </c>
      <c r="F341" s="65">
        <v>10301</v>
      </c>
      <c r="G341" s="65">
        <v>209</v>
      </c>
      <c r="H341" s="65">
        <v>413</v>
      </c>
      <c r="I341" s="65">
        <v>411</v>
      </c>
    </row>
    <row r="342" spans="1:9">
      <c r="A342" s="61">
        <v>2019</v>
      </c>
      <c r="B342" s="62" t="s">
        <v>220</v>
      </c>
      <c r="C342" s="62" t="s">
        <v>1337</v>
      </c>
      <c r="D342" s="63" t="s">
        <v>1338</v>
      </c>
      <c r="E342" s="64" t="s">
        <v>1339</v>
      </c>
      <c r="F342" s="65">
        <v>10242</v>
      </c>
      <c r="G342" s="65">
        <v>280</v>
      </c>
      <c r="H342" s="65">
        <v>520</v>
      </c>
      <c r="I342" s="65">
        <v>448</v>
      </c>
    </row>
    <row r="343" spans="1:9">
      <c r="A343" s="61">
        <v>2019</v>
      </c>
      <c r="B343" s="62" t="s">
        <v>220</v>
      </c>
      <c r="C343" s="62" t="s">
        <v>614</v>
      </c>
      <c r="D343" s="63" t="s">
        <v>615</v>
      </c>
      <c r="E343" s="64" t="s">
        <v>616</v>
      </c>
      <c r="F343" s="65">
        <v>10179</v>
      </c>
      <c r="G343" s="65">
        <v>430</v>
      </c>
      <c r="H343" s="65">
        <v>535</v>
      </c>
      <c r="I343" s="65">
        <v>470</v>
      </c>
    </row>
    <row r="344" spans="1:9">
      <c r="A344" s="61">
        <v>2019</v>
      </c>
      <c r="B344" s="62" t="s">
        <v>220</v>
      </c>
      <c r="C344" s="62" t="s">
        <v>581</v>
      </c>
      <c r="D344" s="63" t="s">
        <v>582</v>
      </c>
      <c r="E344" s="64" t="s">
        <v>583</v>
      </c>
      <c r="F344" s="65">
        <v>10154</v>
      </c>
      <c r="G344" s="65">
        <v>330</v>
      </c>
      <c r="H344" s="65">
        <v>530</v>
      </c>
      <c r="I344" s="65">
        <v>420</v>
      </c>
    </row>
    <row r="345" spans="1:9">
      <c r="A345" s="61">
        <v>2019</v>
      </c>
      <c r="B345" s="62" t="s">
        <v>220</v>
      </c>
      <c r="C345" s="62" t="s">
        <v>1049</v>
      </c>
      <c r="D345" s="63" t="s">
        <v>1050</v>
      </c>
      <c r="E345" s="64" t="s">
        <v>1051</v>
      </c>
      <c r="F345" s="65">
        <v>10060</v>
      </c>
      <c r="G345" s="65">
        <v>220</v>
      </c>
      <c r="H345" s="65">
        <v>494</v>
      </c>
      <c r="I345" s="65">
        <v>430</v>
      </c>
    </row>
    <row r="346" spans="1:9">
      <c r="A346" s="61">
        <v>2019</v>
      </c>
      <c r="B346" s="62" t="s">
        <v>220</v>
      </c>
      <c r="C346" s="62" t="s">
        <v>794</v>
      </c>
      <c r="D346" s="63" t="s">
        <v>795</v>
      </c>
      <c r="E346" s="64" t="s">
        <v>796</v>
      </c>
      <c r="F346" s="65">
        <v>10059</v>
      </c>
      <c r="G346" s="65">
        <v>260</v>
      </c>
      <c r="H346" s="65">
        <v>540</v>
      </c>
      <c r="I346" s="65">
        <v>450</v>
      </c>
    </row>
    <row r="347" spans="1:9">
      <c r="A347" s="61">
        <v>2019</v>
      </c>
      <c r="B347" s="62" t="s">
        <v>220</v>
      </c>
      <c r="C347" s="62" t="s">
        <v>488</v>
      </c>
      <c r="D347" s="63" t="s">
        <v>489</v>
      </c>
      <c r="E347" s="64" t="s">
        <v>490</v>
      </c>
      <c r="F347" s="65">
        <v>9963</v>
      </c>
      <c r="G347" s="65">
        <v>500</v>
      </c>
      <c r="H347" s="65">
        <v>850</v>
      </c>
      <c r="I347" s="65">
        <v>450</v>
      </c>
    </row>
    <row r="348" spans="1:9">
      <c r="A348" s="61">
        <v>2019</v>
      </c>
      <c r="B348" s="62" t="s">
        <v>220</v>
      </c>
      <c r="C348" s="62" t="s">
        <v>485</v>
      </c>
      <c r="D348" s="63" t="s">
        <v>486</v>
      </c>
      <c r="E348" s="64" t="s">
        <v>487</v>
      </c>
      <c r="F348" s="65">
        <v>9842</v>
      </c>
      <c r="G348" s="65">
        <v>277</v>
      </c>
      <c r="H348" s="65">
        <v>549</v>
      </c>
      <c r="I348" s="65">
        <v>441</v>
      </c>
    </row>
    <row r="349" spans="1:9">
      <c r="A349" s="61">
        <v>2019</v>
      </c>
      <c r="B349" s="62" t="s">
        <v>220</v>
      </c>
      <c r="C349" s="62" t="s">
        <v>1010</v>
      </c>
      <c r="D349" s="63" t="s">
        <v>1011</v>
      </c>
      <c r="E349" s="64" t="s">
        <v>1012</v>
      </c>
      <c r="F349" s="65">
        <v>9774</v>
      </c>
      <c r="G349" s="65">
        <v>325</v>
      </c>
      <c r="H349" s="65">
        <v>443</v>
      </c>
      <c r="I349" s="65">
        <v>430</v>
      </c>
    </row>
    <row r="350" spans="1:9">
      <c r="A350" s="61">
        <v>2019</v>
      </c>
      <c r="B350" s="62" t="s">
        <v>220</v>
      </c>
      <c r="C350" s="62" t="s">
        <v>926</v>
      </c>
      <c r="D350" s="63" t="s">
        <v>927</v>
      </c>
      <c r="E350" s="64" t="s">
        <v>928</v>
      </c>
      <c r="F350" s="65">
        <v>9641</v>
      </c>
      <c r="G350" s="65">
        <v>255</v>
      </c>
      <c r="H350" s="65">
        <v>510</v>
      </c>
      <c r="I350" s="65">
        <v>420</v>
      </c>
    </row>
    <row r="351" spans="1:9">
      <c r="A351" s="61">
        <v>2019</v>
      </c>
      <c r="B351" s="62" t="s">
        <v>220</v>
      </c>
      <c r="C351" s="62" t="s">
        <v>884</v>
      </c>
      <c r="D351" s="63" t="s">
        <v>885</v>
      </c>
      <c r="E351" s="64" t="s">
        <v>886</v>
      </c>
      <c r="F351" s="65">
        <v>9609</v>
      </c>
      <c r="G351" s="65">
        <v>320</v>
      </c>
      <c r="H351" s="65">
        <v>475</v>
      </c>
      <c r="I351" s="65">
        <v>425</v>
      </c>
    </row>
    <row r="352" spans="1:9">
      <c r="A352" s="61">
        <v>2019</v>
      </c>
      <c r="B352" s="62" t="s">
        <v>220</v>
      </c>
      <c r="C352" s="62" t="s">
        <v>1085</v>
      </c>
      <c r="D352" s="63" t="s">
        <v>1086</v>
      </c>
      <c r="E352" s="64" t="s">
        <v>1087</v>
      </c>
      <c r="F352" s="65">
        <v>9472</v>
      </c>
      <c r="G352" s="65">
        <v>250</v>
      </c>
      <c r="H352" s="65">
        <v>485</v>
      </c>
      <c r="I352" s="65">
        <v>428</v>
      </c>
    </row>
    <row r="353" spans="1:9">
      <c r="A353" s="61">
        <v>2019</v>
      </c>
      <c r="B353" s="62" t="s">
        <v>220</v>
      </c>
      <c r="C353" s="62" t="s">
        <v>500</v>
      </c>
      <c r="D353" s="63" t="s">
        <v>501</v>
      </c>
      <c r="E353" s="64" t="s">
        <v>502</v>
      </c>
      <c r="F353" s="65">
        <v>9340</v>
      </c>
      <c r="G353" s="65">
        <v>371</v>
      </c>
      <c r="H353" s="65">
        <v>579</v>
      </c>
      <c r="I353" s="65">
        <v>449</v>
      </c>
    </row>
    <row r="354" spans="1:9">
      <c r="A354" s="61">
        <v>2019</v>
      </c>
      <c r="B354" s="62" t="s">
        <v>220</v>
      </c>
      <c r="C354" s="62" t="s">
        <v>767</v>
      </c>
      <c r="D354" s="63" t="s">
        <v>768</v>
      </c>
      <c r="E354" s="64" t="s">
        <v>769</v>
      </c>
      <c r="F354" s="65">
        <v>9308</v>
      </c>
      <c r="G354" s="65">
        <v>300</v>
      </c>
      <c r="H354" s="65">
        <v>490</v>
      </c>
      <c r="I354" s="65">
        <v>417</v>
      </c>
    </row>
    <row r="355" spans="1:9">
      <c r="A355" s="61">
        <v>2019</v>
      </c>
      <c r="B355" s="62" t="s">
        <v>220</v>
      </c>
      <c r="C355" s="62" t="s">
        <v>1094</v>
      </c>
      <c r="D355" s="63" t="s">
        <v>1095</v>
      </c>
      <c r="E355" s="64" t="s">
        <v>1096</v>
      </c>
      <c r="F355" s="65">
        <v>9286</v>
      </c>
      <c r="G355" s="65">
        <v>251</v>
      </c>
      <c r="H355" s="65">
        <v>491</v>
      </c>
      <c r="I355" s="65">
        <v>442</v>
      </c>
    </row>
    <row r="356" spans="1:9">
      <c r="A356" s="61">
        <v>2019</v>
      </c>
      <c r="B356" s="62" t="s">
        <v>220</v>
      </c>
      <c r="C356" s="62" t="s">
        <v>902</v>
      </c>
      <c r="D356" s="63" t="s">
        <v>903</v>
      </c>
      <c r="E356" s="64" t="s">
        <v>904</v>
      </c>
      <c r="F356" s="65">
        <v>9142</v>
      </c>
      <c r="G356" s="65">
        <v>365</v>
      </c>
      <c r="H356" s="65">
        <v>595</v>
      </c>
      <c r="I356" s="65">
        <v>485</v>
      </c>
    </row>
    <row r="357" spans="1:9">
      <c r="A357" s="61">
        <v>2019</v>
      </c>
      <c r="B357" s="62" t="s">
        <v>220</v>
      </c>
      <c r="C357" s="62" t="s">
        <v>1130</v>
      </c>
      <c r="D357" s="63" t="s">
        <v>1131</v>
      </c>
      <c r="E357" s="64" t="s">
        <v>1132</v>
      </c>
      <c r="F357" s="65">
        <v>9111</v>
      </c>
      <c r="G357" s="65">
        <v>216</v>
      </c>
      <c r="H357" s="65">
        <v>430</v>
      </c>
      <c r="I357" s="65">
        <v>411</v>
      </c>
    </row>
    <row r="358" spans="1:9">
      <c r="A358" s="61">
        <v>2019</v>
      </c>
      <c r="B358" s="62" t="s">
        <v>220</v>
      </c>
      <c r="C358" s="62" t="s">
        <v>1175</v>
      </c>
      <c r="D358" s="63" t="s">
        <v>1176</v>
      </c>
      <c r="E358" s="64" t="s">
        <v>1177</v>
      </c>
      <c r="F358" s="65">
        <v>8947</v>
      </c>
      <c r="G358" s="65">
        <v>270</v>
      </c>
      <c r="H358" s="65">
        <v>560</v>
      </c>
      <c r="I358" s="65">
        <v>460</v>
      </c>
    </row>
    <row r="359" spans="1:9">
      <c r="A359" s="61">
        <v>2019</v>
      </c>
      <c r="B359" s="62" t="s">
        <v>220</v>
      </c>
      <c r="C359" s="62" t="s">
        <v>953</v>
      </c>
      <c r="D359" s="63" t="s">
        <v>954</v>
      </c>
      <c r="E359" s="64" t="s">
        <v>955</v>
      </c>
      <c r="F359" s="65">
        <v>8899</v>
      </c>
      <c r="G359" s="65">
        <v>223</v>
      </c>
      <c r="H359" s="65">
        <v>443</v>
      </c>
      <c r="I359" s="65">
        <v>418</v>
      </c>
    </row>
    <row r="360" spans="1:9">
      <c r="A360" s="61">
        <v>2019</v>
      </c>
      <c r="B360" s="62" t="s">
        <v>220</v>
      </c>
      <c r="C360" s="62" t="s">
        <v>1211</v>
      </c>
      <c r="D360" s="63" t="s">
        <v>1212</v>
      </c>
      <c r="E360" s="64" t="s">
        <v>1213</v>
      </c>
      <c r="F360" s="65">
        <v>8828</v>
      </c>
      <c r="G360" s="65">
        <v>226</v>
      </c>
      <c r="H360" s="65">
        <v>449</v>
      </c>
      <c r="I360" s="65">
        <v>445</v>
      </c>
    </row>
    <row r="361" spans="1:9">
      <c r="A361" s="61">
        <v>2019</v>
      </c>
      <c r="B361" s="62" t="s">
        <v>220</v>
      </c>
      <c r="C361" s="62" t="s">
        <v>587</v>
      </c>
      <c r="D361" s="63" t="s">
        <v>588</v>
      </c>
      <c r="E361" s="64" t="s">
        <v>589</v>
      </c>
      <c r="F361" s="65">
        <v>8808</v>
      </c>
      <c r="G361" s="65">
        <v>280</v>
      </c>
      <c r="H361" s="65">
        <v>520</v>
      </c>
      <c r="I361" s="65">
        <v>421</v>
      </c>
    </row>
    <row r="362" spans="1:9">
      <c r="A362" s="61">
        <v>2019</v>
      </c>
      <c r="B362" s="62" t="s">
        <v>220</v>
      </c>
      <c r="C362" s="62" t="s">
        <v>407</v>
      </c>
      <c r="D362" s="63" t="s">
        <v>408</v>
      </c>
      <c r="E362" s="64" t="s">
        <v>409</v>
      </c>
      <c r="F362" s="65">
        <v>8725</v>
      </c>
      <c r="G362" s="65">
        <v>250</v>
      </c>
      <c r="H362" s="65">
        <v>413</v>
      </c>
      <c r="I362" s="65">
        <v>411</v>
      </c>
    </row>
    <row r="363" spans="1:9">
      <c r="A363" s="61">
        <v>2019</v>
      </c>
      <c r="B363" s="62" t="s">
        <v>220</v>
      </c>
      <c r="C363" s="62" t="s">
        <v>467</v>
      </c>
      <c r="D363" s="63" t="s">
        <v>468</v>
      </c>
      <c r="E363" s="64" t="s">
        <v>469</v>
      </c>
      <c r="F363" s="65">
        <v>8707</v>
      </c>
      <c r="G363" s="65">
        <v>870</v>
      </c>
      <c r="H363" s="65">
        <v>950</v>
      </c>
      <c r="I363" s="65">
        <v>510</v>
      </c>
    </row>
    <row r="364" spans="1:9">
      <c r="A364" s="61">
        <v>2019</v>
      </c>
      <c r="B364" s="62" t="s">
        <v>220</v>
      </c>
      <c r="C364" s="62" t="s">
        <v>740</v>
      </c>
      <c r="D364" s="63" t="s">
        <v>741</v>
      </c>
      <c r="E364" s="64" t="s">
        <v>742</v>
      </c>
      <c r="F364" s="65">
        <v>8705</v>
      </c>
      <c r="G364" s="65">
        <v>223</v>
      </c>
      <c r="H364" s="65">
        <v>443</v>
      </c>
      <c r="I364" s="65">
        <v>418</v>
      </c>
    </row>
    <row r="365" spans="1:9">
      <c r="A365" s="61">
        <v>2019</v>
      </c>
      <c r="B365" s="62" t="s">
        <v>220</v>
      </c>
      <c r="C365" s="62" t="s">
        <v>446</v>
      </c>
      <c r="D365" s="63" t="s">
        <v>447</v>
      </c>
      <c r="E365" s="64" t="s">
        <v>448</v>
      </c>
      <c r="F365" s="65">
        <v>8651</v>
      </c>
      <c r="G365" s="65">
        <v>370</v>
      </c>
      <c r="H365" s="65">
        <v>620</v>
      </c>
      <c r="I365" s="65">
        <v>510</v>
      </c>
    </row>
    <row r="366" spans="1:9">
      <c r="A366" s="61">
        <v>2019</v>
      </c>
      <c r="B366" s="62" t="s">
        <v>220</v>
      </c>
      <c r="C366" s="62" t="s">
        <v>968</v>
      </c>
      <c r="D366" s="63" t="s">
        <v>969</v>
      </c>
      <c r="E366" s="64" t="s">
        <v>970</v>
      </c>
      <c r="F366" s="65">
        <v>8629</v>
      </c>
      <c r="G366" s="65">
        <v>217</v>
      </c>
      <c r="H366" s="65">
        <v>429</v>
      </c>
      <c r="I366" s="65">
        <v>403</v>
      </c>
    </row>
    <row r="367" spans="1:9">
      <c r="A367" s="61">
        <v>2019</v>
      </c>
      <c r="B367" s="62" t="s">
        <v>220</v>
      </c>
      <c r="C367" s="62" t="s">
        <v>869</v>
      </c>
      <c r="D367" s="63" t="s">
        <v>870</v>
      </c>
      <c r="E367" s="64" t="s">
        <v>871</v>
      </c>
      <c r="F367" s="65">
        <v>8604</v>
      </c>
      <c r="G367" s="65">
        <v>280</v>
      </c>
      <c r="H367" s="65">
        <v>495</v>
      </c>
      <c r="I367" s="65">
        <v>440</v>
      </c>
    </row>
    <row r="368" spans="1:9">
      <c r="A368" s="61">
        <v>2019</v>
      </c>
      <c r="B368" s="62" t="s">
        <v>220</v>
      </c>
      <c r="C368" s="62" t="s">
        <v>1025</v>
      </c>
      <c r="D368" s="63" t="s">
        <v>1026</v>
      </c>
      <c r="E368" s="64" t="s">
        <v>1027</v>
      </c>
      <c r="F368" s="65">
        <v>8589</v>
      </c>
      <c r="G368" s="65">
        <v>314</v>
      </c>
      <c r="H368" s="65">
        <v>423</v>
      </c>
      <c r="I368" s="65">
        <v>415</v>
      </c>
    </row>
    <row r="369" spans="1:9">
      <c r="A369" s="61">
        <v>2019</v>
      </c>
      <c r="B369" s="62" t="s">
        <v>220</v>
      </c>
      <c r="C369" s="62" t="s">
        <v>1055</v>
      </c>
      <c r="D369" s="63" t="s">
        <v>1056</v>
      </c>
      <c r="E369" s="64" t="s">
        <v>1057</v>
      </c>
      <c r="F369" s="65">
        <v>8527</v>
      </c>
      <c r="G369" s="65">
        <v>300</v>
      </c>
      <c r="H369" s="65">
        <v>520</v>
      </c>
      <c r="I369" s="65">
        <v>445</v>
      </c>
    </row>
    <row r="370" spans="1:9">
      <c r="A370" s="61">
        <v>2019</v>
      </c>
      <c r="B370" s="62" t="s">
        <v>220</v>
      </c>
      <c r="C370" s="62" t="s">
        <v>497</v>
      </c>
      <c r="D370" s="63" t="s">
        <v>498</v>
      </c>
      <c r="E370" s="64" t="s">
        <v>499</v>
      </c>
      <c r="F370" s="65">
        <v>8430</v>
      </c>
      <c r="G370" s="65">
        <v>380</v>
      </c>
      <c r="H370" s="65">
        <v>640</v>
      </c>
      <c r="I370" s="65">
        <v>499</v>
      </c>
    </row>
    <row r="371" spans="1:9">
      <c r="A371" s="61">
        <v>2019</v>
      </c>
      <c r="B371" s="62" t="s">
        <v>220</v>
      </c>
      <c r="C371" s="62" t="s">
        <v>1091</v>
      </c>
      <c r="D371" s="63" t="s">
        <v>1092</v>
      </c>
      <c r="E371" s="64" t="s">
        <v>1093</v>
      </c>
      <c r="F371" s="65">
        <v>8408</v>
      </c>
      <c r="G371" s="65">
        <v>285</v>
      </c>
      <c r="H371" s="65">
        <v>580</v>
      </c>
      <c r="I371" s="65">
        <v>418</v>
      </c>
    </row>
    <row r="372" spans="1:9">
      <c r="A372" s="61">
        <v>2019</v>
      </c>
      <c r="B372" s="62" t="s">
        <v>220</v>
      </c>
      <c r="C372" s="62" t="s">
        <v>290</v>
      </c>
      <c r="D372" s="63" t="s">
        <v>291</v>
      </c>
      <c r="E372" s="64" t="s">
        <v>292</v>
      </c>
      <c r="F372" s="65">
        <v>8275</v>
      </c>
      <c r="G372" s="65">
        <v>217</v>
      </c>
      <c r="H372" s="65">
        <v>429</v>
      </c>
      <c r="I372" s="65">
        <v>415</v>
      </c>
    </row>
    <row r="373" spans="1:9">
      <c r="A373" s="61">
        <v>2019</v>
      </c>
      <c r="B373" s="62" t="s">
        <v>220</v>
      </c>
      <c r="C373" s="62" t="s">
        <v>536</v>
      </c>
      <c r="D373" s="63" t="s">
        <v>537</v>
      </c>
      <c r="E373" s="64" t="s">
        <v>538</v>
      </c>
      <c r="F373" s="65">
        <v>8259</v>
      </c>
      <c r="G373" s="65">
        <v>550</v>
      </c>
      <c r="H373" s="65">
        <v>600</v>
      </c>
      <c r="I373" s="65">
        <v>450</v>
      </c>
    </row>
    <row r="374" spans="1:9">
      <c r="A374" s="61">
        <v>2019</v>
      </c>
      <c r="B374" s="62" t="s">
        <v>220</v>
      </c>
      <c r="C374" s="62" t="s">
        <v>908</v>
      </c>
      <c r="D374" s="63" t="s">
        <v>909</v>
      </c>
      <c r="E374" s="64" t="s">
        <v>910</v>
      </c>
      <c r="F374" s="65">
        <v>8208</v>
      </c>
      <c r="G374" s="65">
        <v>230</v>
      </c>
      <c r="H374" s="65">
        <v>340</v>
      </c>
      <c r="I374" s="65">
        <v>375</v>
      </c>
    </row>
    <row r="375" spans="1:9">
      <c r="A375" s="61">
        <v>2019</v>
      </c>
      <c r="B375" s="62" t="s">
        <v>220</v>
      </c>
      <c r="C375" s="62" t="s">
        <v>743</v>
      </c>
      <c r="D375" s="63" t="s">
        <v>744</v>
      </c>
      <c r="E375" s="64" t="s">
        <v>745</v>
      </c>
      <c r="F375" s="65">
        <v>8196</v>
      </c>
      <c r="G375" s="65">
        <v>355</v>
      </c>
      <c r="H375" s="65">
        <v>429</v>
      </c>
      <c r="I375" s="65">
        <v>417</v>
      </c>
    </row>
    <row r="376" spans="1:9">
      <c r="A376" s="61">
        <v>2019</v>
      </c>
      <c r="B376" s="62" t="s">
        <v>220</v>
      </c>
      <c r="C376" s="62" t="s">
        <v>293</v>
      </c>
      <c r="D376" s="63" t="s">
        <v>294</v>
      </c>
      <c r="E376" s="64" t="s">
        <v>295</v>
      </c>
      <c r="F376" s="65">
        <v>8160</v>
      </c>
      <c r="G376" s="65">
        <v>308</v>
      </c>
      <c r="H376" s="65">
        <v>443</v>
      </c>
      <c r="I376" s="65">
        <v>418</v>
      </c>
    </row>
    <row r="377" spans="1:9">
      <c r="A377" s="61">
        <v>2019</v>
      </c>
      <c r="B377" s="62" t="s">
        <v>220</v>
      </c>
      <c r="C377" s="62" t="s">
        <v>1046</v>
      </c>
      <c r="D377" s="63" t="s">
        <v>1047</v>
      </c>
      <c r="E377" s="64" t="s">
        <v>1048</v>
      </c>
      <c r="F377" s="65">
        <v>8150</v>
      </c>
      <c r="G377" s="65">
        <v>323</v>
      </c>
      <c r="H377" s="65">
        <v>443</v>
      </c>
      <c r="I377" s="65">
        <v>418</v>
      </c>
    </row>
    <row r="378" spans="1:9">
      <c r="A378" s="61">
        <v>2019</v>
      </c>
      <c r="B378" s="62" t="s">
        <v>220</v>
      </c>
      <c r="C378" s="62" t="s">
        <v>1220</v>
      </c>
      <c r="D378" s="63" t="s">
        <v>1221</v>
      </c>
      <c r="E378" s="64" t="s">
        <v>1222</v>
      </c>
      <c r="F378" s="65">
        <v>7997</v>
      </c>
      <c r="G378" s="65">
        <v>290</v>
      </c>
      <c r="H378" s="65">
        <v>490</v>
      </c>
      <c r="I378" s="65">
        <v>440</v>
      </c>
    </row>
    <row r="379" spans="1:9">
      <c r="A379" s="61">
        <v>2019</v>
      </c>
      <c r="B379" s="62" t="s">
        <v>220</v>
      </c>
      <c r="C379" s="62" t="s">
        <v>545</v>
      </c>
      <c r="D379" s="63" t="s">
        <v>546</v>
      </c>
      <c r="E379" s="64" t="s">
        <v>547</v>
      </c>
      <c r="F379" s="65">
        <v>7883</v>
      </c>
      <c r="G379" s="65">
        <v>460</v>
      </c>
      <c r="H379" s="65">
        <v>540</v>
      </c>
      <c r="I379" s="65">
        <v>470</v>
      </c>
    </row>
    <row r="380" spans="1:9">
      <c r="A380" s="61">
        <v>2019</v>
      </c>
      <c r="B380" s="62" t="s">
        <v>220</v>
      </c>
      <c r="C380" s="62" t="s">
        <v>1064</v>
      </c>
      <c r="D380" s="63" t="s">
        <v>1065</v>
      </c>
      <c r="E380" s="64" t="s">
        <v>1066</v>
      </c>
      <c r="F380" s="65">
        <v>7712</v>
      </c>
      <c r="G380" s="65">
        <v>268</v>
      </c>
      <c r="H380" s="65">
        <v>508</v>
      </c>
      <c r="I380" s="65">
        <v>443</v>
      </c>
    </row>
    <row r="381" spans="1:9">
      <c r="A381" s="61">
        <v>2019</v>
      </c>
      <c r="B381" s="62" t="s">
        <v>220</v>
      </c>
      <c r="C381" s="62" t="s">
        <v>851</v>
      </c>
      <c r="D381" s="63" t="s">
        <v>852</v>
      </c>
      <c r="E381" s="64" t="s">
        <v>853</v>
      </c>
      <c r="F381" s="65">
        <v>7643</v>
      </c>
      <c r="G381" s="65">
        <v>330</v>
      </c>
      <c r="H381" s="65">
        <v>435</v>
      </c>
      <c r="I381" s="65">
        <v>417</v>
      </c>
    </row>
    <row r="382" spans="1:9">
      <c r="A382" s="61">
        <v>2019</v>
      </c>
      <c r="B382" s="62" t="s">
        <v>220</v>
      </c>
      <c r="C382" s="62" t="s">
        <v>554</v>
      </c>
      <c r="D382" s="63" t="s">
        <v>555</v>
      </c>
      <c r="E382" s="64" t="s">
        <v>556</v>
      </c>
      <c r="F382" s="65">
        <v>7460</v>
      </c>
      <c r="G382" s="65">
        <v>360</v>
      </c>
      <c r="H382" s="65">
        <v>470</v>
      </c>
      <c r="I382" s="65">
        <v>433</v>
      </c>
    </row>
    <row r="383" spans="1:9">
      <c r="A383" s="61">
        <v>2019</v>
      </c>
      <c r="B383" s="62" t="s">
        <v>220</v>
      </c>
      <c r="C383" s="62" t="s">
        <v>470</v>
      </c>
      <c r="D383" s="63" t="s">
        <v>471</v>
      </c>
      <c r="E383" s="64" t="s">
        <v>472</v>
      </c>
      <c r="F383" s="65">
        <v>7447</v>
      </c>
      <c r="G383" s="65">
        <v>550</v>
      </c>
      <c r="H383" s="65">
        <v>780</v>
      </c>
      <c r="I383" s="65">
        <v>550</v>
      </c>
    </row>
    <row r="384" spans="1:9">
      <c r="A384" s="61">
        <v>2019</v>
      </c>
      <c r="B384" s="62" t="s">
        <v>220</v>
      </c>
      <c r="C384" s="62" t="s">
        <v>749</v>
      </c>
      <c r="D384" s="63" t="s">
        <v>750</v>
      </c>
      <c r="E384" s="64" t="s">
        <v>751</v>
      </c>
      <c r="F384" s="65">
        <v>7301</v>
      </c>
      <c r="G384" s="65">
        <v>228</v>
      </c>
      <c r="H384" s="65">
        <v>458</v>
      </c>
      <c r="I384" s="65">
        <v>448</v>
      </c>
    </row>
    <row r="385" spans="1:9">
      <c r="A385" s="61">
        <v>2019</v>
      </c>
      <c r="B385" s="62" t="s">
        <v>220</v>
      </c>
      <c r="C385" s="62" t="s">
        <v>896</v>
      </c>
      <c r="D385" s="63" t="s">
        <v>897</v>
      </c>
      <c r="E385" s="64" t="s">
        <v>898</v>
      </c>
      <c r="F385" s="65">
        <v>7102</v>
      </c>
      <c r="G385" s="65">
        <v>342</v>
      </c>
      <c r="H385" s="65">
        <v>460</v>
      </c>
      <c r="I385" s="65">
        <v>435</v>
      </c>
    </row>
    <row r="386" spans="1:9">
      <c r="A386" s="61">
        <v>2019</v>
      </c>
      <c r="B386" s="62" t="s">
        <v>220</v>
      </c>
      <c r="C386" s="62" t="s">
        <v>1310</v>
      </c>
      <c r="D386" s="63" t="s">
        <v>1311</v>
      </c>
      <c r="E386" s="64" t="s">
        <v>1312</v>
      </c>
      <c r="F386" s="65">
        <v>6989</v>
      </c>
      <c r="G386" s="65">
        <v>316</v>
      </c>
      <c r="H386" s="65">
        <v>495</v>
      </c>
      <c r="I386" s="65">
        <v>450</v>
      </c>
    </row>
    <row r="387" spans="1:9">
      <c r="A387" s="61">
        <v>2019</v>
      </c>
      <c r="B387" s="62" t="s">
        <v>220</v>
      </c>
      <c r="C387" s="62" t="s">
        <v>1250</v>
      </c>
      <c r="D387" s="63" t="s">
        <v>1251</v>
      </c>
      <c r="E387" s="64" t="s">
        <v>1252</v>
      </c>
      <c r="F387" s="65">
        <v>6934</v>
      </c>
      <c r="G387" s="65">
        <v>240</v>
      </c>
      <c r="H387" s="65">
        <v>550</v>
      </c>
      <c r="I387" s="65">
        <v>440</v>
      </c>
    </row>
    <row r="388" spans="1:9">
      <c r="A388" s="61">
        <v>2019</v>
      </c>
      <c r="B388" s="62" t="s">
        <v>220</v>
      </c>
      <c r="C388" s="62" t="s">
        <v>863</v>
      </c>
      <c r="D388" s="63" t="s">
        <v>864</v>
      </c>
      <c r="E388" s="64" t="s">
        <v>865</v>
      </c>
      <c r="F388" s="65">
        <v>6782</v>
      </c>
      <c r="G388" s="65">
        <v>310</v>
      </c>
      <c r="H388" s="65">
        <v>790</v>
      </c>
      <c r="I388" s="65">
        <v>523</v>
      </c>
    </row>
    <row r="389" spans="1:9">
      <c r="A389" s="61">
        <v>2019</v>
      </c>
      <c r="B389" s="62" t="s">
        <v>220</v>
      </c>
      <c r="C389" s="62" t="s">
        <v>761</v>
      </c>
      <c r="D389" s="63" t="s">
        <v>762</v>
      </c>
      <c r="E389" s="64" t="s">
        <v>763</v>
      </c>
      <c r="F389" s="65">
        <v>6776</v>
      </c>
      <c r="G389" s="65">
        <v>209</v>
      </c>
      <c r="H389" s="65">
        <v>413</v>
      </c>
      <c r="I389" s="65">
        <v>411</v>
      </c>
    </row>
    <row r="390" spans="1:9">
      <c r="A390" s="61">
        <v>2019</v>
      </c>
      <c r="B390" s="62" t="s">
        <v>220</v>
      </c>
      <c r="C390" s="62" t="s">
        <v>860</v>
      </c>
      <c r="D390" s="63" t="s">
        <v>861</v>
      </c>
      <c r="E390" s="64" t="s">
        <v>862</v>
      </c>
      <c r="F390" s="65">
        <v>6678</v>
      </c>
      <c r="G390" s="65">
        <v>300</v>
      </c>
      <c r="H390" s="65">
        <v>443</v>
      </c>
      <c r="I390" s="65">
        <v>425</v>
      </c>
    </row>
    <row r="391" spans="1:9">
      <c r="A391" s="61">
        <v>2019</v>
      </c>
      <c r="B391" s="62" t="s">
        <v>220</v>
      </c>
      <c r="C391" s="62" t="s">
        <v>1268</v>
      </c>
      <c r="D391" s="63" t="s">
        <v>1269</v>
      </c>
      <c r="E391" s="64" t="s">
        <v>1270</v>
      </c>
      <c r="F391" s="65">
        <v>6578</v>
      </c>
      <c r="G391" s="65">
        <v>400</v>
      </c>
      <c r="H391" s="65">
        <v>720</v>
      </c>
      <c r="I391" s="65">
        <v>480</v>
      </c>
    </row>
    <row r="392" spans="1:9">
      <c r="A392" s="61">
        <v>2019</v>
      </c>
      <c r="B392" s="62" t="s">
        <v>220</v>
      </c>
      <c r="C392" s="62" t="s">
        <v>284</v>
      </c>
      <c r="D392" s="63" t="s">
        <v>285</v>
      </c>
      <c r="E392" s="64" t="s">
        <v>286</v>
      </c>
      <c r="F392" s="65">
        <v>6556</v>
      </c>
      <c r="G392" s="65">
        <v>230</v>
      </c>
      <c r="H392" s="65">
        <v>443</v>
      </c>
      <c r="I392" s="65">
        <v>418</v>
      </c>
    </row>
    <row r="393" spans="1:9">
      <c r="A393" s="61">
        <v>2019</v>
      </c>
      <c r="B393" s="62" t="s">
        <v>220</v>
      </c>
      <c r="C393" s="62" t="s">
        <v>854</v>
      </c>
      <c r="D393" s="63" t="s">
        <v>855</v>
      </c>
      <c r="E393" s="64" t="s">
        <v>856</v>
      </c>
      <c r="F393" s="65">
        <v>6554</v>
      </c>
      <c r="G393" s="65">
        <v>355</v>
      </c>
      <c r="H393" s="65">
        <v>640</v>
      </c>
      <c r="I393" s="65">
        <v>452</v>
      </c>
    </row>
    <row r="394" spans="1:9">
      <c r="A394" s="61">
        <v>2019</v>
      </c>
      <c r="B394" s="62" t="s">
        <v>220</v>
      </c>
      <c r="C394" s="62" t="s">
        <v>875</v>
      </c>
      <c r="D394" s="63" t="s">
        <v>876</v>
      </c>
      <c r="E394" s="64" t="s">
        <v>877</v>
      </c>
      <c r="F394" s="65">
        <v>6365</v>
      </c>
      <c r="G394" s="65">
        <v>231</v>
      </c>
      <c r="H394" s="65">
        <v>495</v>
      </c>
      <c r="I394" s="65">
        <v>442</v>
      </c>
    </row>
    <row r="395" spans="1:9">
      <c r="A395" s="61">
        <v>2019</v>
      </c>
      <c r="B395" s="62" t="s">
        <v>220</v>
      </c>
      <c r="C395" s="62" t="s">
        <v>917</v>
      </c>
      <c r="D395" s="63" t="s">
        <v>918</v>
      </c>
      <c r="E395" s="64" t="s">
        <v>919</v>
      </c>
      <c r="F395" s="65">
        <v>6178</v>
      </c>
      <c r="G395" s="65">
        <v>223</v>
      </c>
      <c r="H395" s="65">
        <v>429</v>
      </c>
      <c r="I395" s="65">
        <v>418</v>
      </c>
    </row>
    <row r="396" spans="1:9">
      <c r="A396" s="61">
        <v>2019</v>
      </c>
      <c r="B396" s="62" t="s">
        <v>220</v>
      </c>
      <c r="C396" s="62" t="s">
        <v>1037</v>
      </c>
      <c r="D396" s="63" t="s">
        <v>1038</v>
      </c>
      <c r="E396" s="64" t="s">
        <v>1039</v>
      </c>
      <c r="F396" s="65">
        <v>6087</v>
      </c>
      <c r="G396" s="65">
        <v>329</v>
      </c>
      <c r="H396" s="65">
        <v>495</v>
      </c>
      <c r="I396" s="65">
        <v>417</v>
      </c>
    </row>
    <row r="397" spans="1:9">
      <c r="A397" s="61">
        <v>2019</v>
      </c>
      <c r="B397" s="62" t="s">
        <v>220</v>
      </c>
      <c r="C397" s="62" t="s">
        <v>1034</v>
      </c>
      <c r="D397" s="63" t="s">
        <v>1035</v>
      </c>
      <c r="E397" s="64" t="s">
        <v>1036</v>
      </c>
      <c r="F397" s="65">
        <v>4939</v>
      </c>
      <c r="G397" s="65">
        <v>274</v>
      </c>
      <c r="H397" s="65">
        <v>422</v>
      </c>
      <c r="I397" s="65">
        <v>415</v>
      </c>
    </row>
    <row r="398" spans="1:9">
      <c r="A398" s="61">
        <v>2019</v>
      </c>
      <c r="B398" s="62" t="s">
        <v>220</v>
      </c>
      <c r="C398" s="62" t="s">
        <v>1214</v>
      </c>
      <c r="D398" s="63" t="s">
        <v>1215</v>
      </c>
      <c r="E398" s="64" t="s">
        <v>1216</v>
      </c>
      <c r="F398" s="65">
        <v>4460</v>
      </c>
      <c r="G398" s="65">
        <v>247</v>
      </c>
      <c r="H398" s="65">
        <v>440</v>
      </c>
      <c r="I398" s="65">
        <v>440</v>
      </c>
    </row>
    <row r="399" spans="1:9">
      <c r="A399" s="61">
        <v>2019</v>
      </c>
      <c r="B399" s="62" t="s">
        <v>220</v>
      </c>
      <c r="C399" s="62" t="s">
        <v>464</v>
      </c>
      <c r="D399" s="63" t="s">
        <v>465</v>
      </c>
      <c r="E399" s="64" t="s">
        <v>466</v>
      </c>
      <c r="F399" s="65">
        <v>4329</v>
      </c>
      <c r="G399" s="65">
        <v>700</v>
      </c>
      <c r="H399" s="65">
        <v>700</v>
      </c>
      <c r="I399" s="65">
        <v>550</v>
      </c>
    </row>
    <row r="400" spans="1:9">
      <c r="A400" s="61">
        <v>2019</v>
      </c>
      <c r="B400" s="62" t="s">
        <v>220</v>
      </c>
      <c r="C400" s="62" t="s">
        <v>539</v>
      </c>
      <c r="D400" s="63" t="s">
        <v>540</v>
      </c>
      <c r="E400" s="64" t="s">
        <v>541</v>
      </c>
      <c r="F400" s="65">
        <v>4226</v>
      </c>
      <c r="G400" s="65">
        <v>390</v>
      </c>
      <c r="H400" s="65">
        <v>495</v>
      </c>
      <c r="I400" s="65">
        <v>445</v>
      </c>
    </row>
    <row r="401" spans="1:3">
      <c r="A401" s="48" t="s">
        <v>1409</v>
      </c>
      <c r="B401" s="48"/>
      <c r="C401" s="48"/>
    </row>
  </sheetData>
  <sheetProtection algorithmName="SHA-512" hashValue="cMoxACVEbai95uUhuk9gLxDYprbJk0MQ4YmNklJyWiXwdwS57HVJVic67QdqrUjD3KjHzJ/94WshbVX31XZIZA==" saltValue="QUqzaw9vKUhpVwuPXVmUvQ==" spinCount="100000" sheet="1" objects="1" scenarios="1"/>
  <autoFilter ref="A4:I4" xr:uid="{00000000-0009-0000-0000-000008000000}">
    <sortState xmlns:xlrd2="http://schemas.microsoft.com/office/spreadsheetml/2017/richdata2" ref="A5:I401">
      <sortCondition descending="1" ref="F4"/>
    </sortState>
  </autoFilter>
  <pageMargins left="0.70866141732283472" right="0.78740157480314965" top="0.98425196850393704" bottom="0.59055118110236227" header="0.51181102362204722" footer="0.31496062992125984"/>
  <pageSetup paperSize="9" orientation="landscape" horizontalDpi="300" r:id="rId1"/>
  <headerFooter alignWithMargins="0">
    <oddHeader>&amp;LHebesätze der Grundsteuern A und B sowie der Gewerbesteuer
&amp;A&amp;CSeite &amp;P von &amp;N</oddHeader>
    <oddFooter>&amp;LGebietsstand 31.12.2019&amp;CStatistische Ämter des Bundes und der Länder – Hebesätze der Realsteuern 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0"/>
    <pageSetUpPr fitToPage="1"/>
  </sheetPr>
  <dimension ref="A1:AI81"/>
  <sheetViews>
    <sheetView zoomScale="70" zoomScaleNormal="70" workbookViewId="0">
      <selection activeCell="B2" sqref="B2"/>
    </sheetView>
  </sheetViews>
  <sheetFormatPr baseColWidth="10" defaultColWidth="11.7109375" defaultRowHeight="15.75"/>
  <cols>
    <col min="1" max="1" width="3.42578125" style="3" customWidth="1"/>
    <col min="2" max="2" width="54.42578125" style="3" customWidth="1"/>
    <col min="3" max="3" width="40.42578125" style="3" customWidth="1"/>
    <col min="4" max="6" width="19.140625" style="3" customWidth="1"/>
    <col min="7" max="7" width="4" style="3" customWidth="1"/>
    <col min="8" max="9" width="19.140625" style="3" customWidth="1"/>
    <col min="10" max="10" width="7.42578125" style="3" customWidth="1"/>
    <col min="11" max="11" width="17.85546875" style="161" customWidth="1"/>
    <col min="12" max="12" width="3.42578125" style="161" customWidth="1"/>
    <col min="13" max="13" width="4.42578125" style="161" customWidth="1"/>
    <col min="14" max="14" width="25.42578125" style="161" customWidth="1"/>
    <col min="15" max="15" width="12.42578125" style="161" customWidth="1"/>
    <col min="16" max="16" width="17.85546875" style="161" customWidth="1"/>
    <col min="17" max="17" width="20.42578125" style="161" customWidth="1"/>
    <col min="18" max="18" width="21.85546875" style="3" customWidth="1"/>
    <col min="19" max="19" width="31.140625" style="3" customWidth="1"/>
    <col min="20" max="20" width="31.28515625" style="3" customWidth="1"/>
    <col min="21" max="21" width="23" style="3" customWidth="1"/>
    <col min="22" max="22" width="22.140625" style="3" customWidth="1"/>
    <col min="23" max="23" width="17" style="3" customWidth="1"/>
    <col min="24" max="24" width="16.28515625" style="3" customWidth="1"/>
    <col min="25" max="25" width="18.28515625" style="3" customWidth="1"/>
    <col min="26" max="26" width="19.140625" style="3" customWidth="1"/>
    <col min="27" max="16384" width="11.7109375" style="3"/>
  </cols>
  <sheetData>
    <row r="1" spans="1:35" ht="34.5" thickBot="1">
      <c r="A1" s="192"/>
      <c r="B1" s="619"/>
      <c r="C1" s="619"/>
      <c r="D1" s="192"/>
      <c r="E1" s="192"/>
      <c r="F1" s="192"/>
      <c r="G1" s="192"/>
      <c r="H1" s="192"/>
      <c r="I1" s="192"/>
      <c r="J1" s="192"/>
      <c r="K1" s="189"/>
      <c r="L1" s="190"/>
      <c r="N1" s="191"/>
      <c r="O1" s="191"/>
      <c r="P1" s="191"/>
      <c r="Q1" s="191"/>
      <c r="R1" s="8"/>
    </row>
    <row r="2" spans="1:35" ht="24" thickBot="1">
      <c r="A2" s="192"/>
      <c r="B2" s="519" t="s">
        <v>1698</v>
      </c>
      <c r="C2" s="619"/>
      <c r="D2" s="192"/>
      <c r="E2" s="192"/>
      <c r="F2" s="192"/>
      <c r="G2" s="192"/>
      <c r="H2" s="192"/>
      <c r="I2" s="192"/>
      <c r="J2" s="192"/>
    </row>
    <row r="3" spans="1:35" ht="18.75" thickBot="1">
      <c r="A3" s="192"/>
      <c r="B3" s="192"/>
      <c r="C3" s="620"/>
      <c r="D3" s="192"/>
      <c r="E3" s="192"/>
      <c r="F3" s="192"/>
      <c r="G3" s="192"/>
      <c r="H3" s="192"/>
      <c r="I3" s="192"/>
      <c r="J3" s="192"/>
    </row>
    <row r="4" spans="1:35" ht="27" thickBot="1">
      <c r="A4" s="192"/>
      <c r="B4" s="724" t="s">
        <v>1699</v>
      </c>
      <c r="C4" s="725"/>
      <c r="D4" s="192"/>
      <c r="E4" s="192"/>
      <c r="F4" s="192"/>
      <c r="G4" s="192"/>
      <c r="H4" s="529" t="s">
        <v>2</v>
      </c>
      <c r="I4" s="192"/>
      <c r="J4" s="192"/>
    </row>
    <row r="5" spans="1:35" hidden="1">
      <c r="A5" s="192"/>
      <c r="B5" s="192"/>
      <c r="C5" s="192"/>
      <c r="D5" s="192"/>
      <c r="E5" s="192"/>
      <c r="F5" s="192"/>
      <c r="G5" s="192"/>
      <c r="H5" s="192"/>
      <c r="I5" s="192"/>
      <c r="J5" s="192"/>
    </row>
    <row r="6" spans="1:35" hidden="1">
      <c r="A6" s="192"/>
      <c r="B6" s="192"/>
      <c r="C6" s="192"/>
      <c r="D6" s="192"/>
      <c r="E6" s="192"/>
      <c r="F6" s="192"/>
      <c r="G6" s="192"/>
      <c r="H6" s="192"/>
      <c r="I6" s="192"/>
      <c r="J6" s="192"/>
    </row>
    <row r="7" spans="1:35" hidden="1">
      <c r="A7" s="192"/>
      <c r="B7" s="192"/>
      <c r="C7" s="192"/>
      <c r="D7" s="192"/>
      <c r="E7" s="192"/>
      <c r="F7" s="192"/>
      <c r="G7" s="192"/>
      <c r="H7" s="192"/>
      <c r="I7" s="192"/>
      <c r="J7" s="192"/>
    </row>
    <row r="8" spans="1:35" s="192" customFormat="1" ht="15" hidden="1">
      <c r="K8" s="161"/>
      <c r="L8" s="161"/>
      <c r="M8" s="161"/>
      <c r="N8" s="161"/>
      <c r="O8" s="161"/>
      <c r="P8" s="161"/>
      <c r="Q8" s="161"/>
    </row>
    <row r="9" spans="1:35" ht="23.1" customHeight="1" thickBot="1">
      <c r="A9" s="192"/>
      <c r="B9" s="192"/>
      <c r="C9" s="192"/>
      <c r="D9" s="621"/>
      <c r="E9" s="621"/>
      <c r="F9" s="621"/>
      <c r="G9" s="621"/>
      <c r="H9" s="622" t="s">
        <v>38</v>
      </c>
      <c r="I9" s="623"/>
      <c r="J9" s="192"/>
      <c r="R9" s="6"/>
      <c r="S9" s="6"/>
      <c r="T9" s="6"/>
      <c r="U9" s="6"/>
      <c r="V9" s="6"/>
      <c r="W9" s="6"/>
      <c r="X9" s="6"/>
      <c r="Y9" s="6"/>
      <c r="Z9" s="6"/>
      <c r="AA9" s="6"/>
      <c r="AB9" s="6"/>
      <c r="AC9" s="6"/>
      <c r="AD9" s="6"/>
      <c r="AE9" s="6"/>
      <c r="AF9" s="6"/>
      <c r="AG9" s="6"/>
      <c r="AH9" s="6"/>
      <c r="AI9" s="6"/>
    </row>
    <row r="10" spans="1:35" ht="23.1" customHeight="1" thickBot="1">
      <c r="A10" s="192"/>
      <c r="B10" s="733" t="s">
        <v>1598</v>
      </c>
      <c r="C10" s="734"/>
      <c r="D10" s="621"/>
      <c r="E10" s="621"/>
      <c r="F10" s="621"/>
      <c r="G10" s="621"/>
      <c r="H10" s="622"/>
      <c r="I10" s="623"/>
      <c r="J10" s="192"/>
      <c r="R10" s="6"/>
      <c r="S10" s="6"/>
      <c r="T10" s="6"/>
      <c r="U10" s="6"/>
      <c r="V10" s="6"/>
      <c r="W10" s="6"/>
      <c r="X10" s="6"/>
      <c r="Y10" s="6"/>
      <c r="Z10" s="6"/>
      <c r="AA10" s="6"/>
      <c r="AB10" s="6"/>
      <c r="AC10" s="6"/>
      <c r="AD10" s="6"/>
      <c r="AE10" s="6"/>
      <c r="AF10" s="6"/>
      <c r="AG10" s="6"/>
      <c r="AH10" s="6"/>
      <c r="AI10" s="6"/>
    </row>
    <row r="11" spans="1:35" ht="31.5">
      <c r="A11" s="192"/>
      <c r="B11" s="730" t="s">
        <v>1438</v>
      </c>
      <c r="C11" s="731"/>
      <c r="D11" s="656" t="s">
        <v>1601</v>
      </c>
      <c r="E11" s="656" t="s">
        <v>1602</v>
      </c>
      <c r="F11" s="657" t="s">
        <v>1603</v>
      </c>
      <c r="G11" s="621"/>
      <c r="H11" s="193" t="s">
        <v>1</v>
      </c>
      <c r="I11" s="192"/>
      <c r="J11" s="192"/>
      <c r="M11" s="194"/>
      <c r="R11" s="6"/>
      <c r="S11" s="6"/>
      <c r="T11" s="6"/>
      <c r="U11" s="6"/>
      <c r="V11" s="6"/>
      <c r="W11" s="6"/>
      <c r="X11" s="6"/>
      <c r="Y11" s="6"/>
      <c r="Z11" s="6"/>
      <c r="AA11" s="6"/>
      <c r="AB11" s="6"/>
      <c r="AC11" s="6"/>
      <c r="AD11" s="6"/>
      <c r="AE11" s="6"/>
      <c r="AF11" s="6"/>
      <c r="AG11" s="6"/>
      <c r="AH11" s="6"/>
      <c r="AI11" s="6"/>
    </row>
    <row r="12" spans="1:35" ht="18">
      <c r="A12" s="192"/>
      <c r="B12" s="730" t="s">
        <v>1713</v>
      </c>
      <c r="C12" s="732"/>
      <c r="D12" s="660" t="s">
        <v>1604</v>
      </c>
      <c r="E12" s="658" t="str">
        <f>+D12</f>
        <v>TMJ-TMJ</v>
      </c>
      <c r="F12" s="659" t="str">
        <f>+E12</f>
        <v>TMJ-TMJ</v>
      </c>
      <c r="G12" s="621"/>
      <c r="H12" s="193"/>
      <c r="I12" s="192"/>
      <c r="J12" s="192"/>
      <c r="M12" s="194"/>
      <c r="R12" s="6"/>
      <c r="S12" s="6"/>
      <c r="T12" s="6"/>
      <c r="U12" s="6"/>
      <c r="V12" s="6"/>
      <c r="W12" s="6"/>
      <c r="X12" s="6"/>
      <c r="Y12" s="6"/>
      <c r="Z12" s="6"/>
      <c r="AA12" s="6"/>
      <c r="AB12" s="6"/>
      <c r="AC12" s="6"/>
      <c r="AD12" s="6"/>
      <c r="AE12" s="6"/>
      <c r="AF12" s="6"/>
      <c r="AG12" s="6"/>
      <c r="AH12" s="6"/>
      <c r="AI12" s="6"/>
    </row>
    <row r="13" spans="1:35" ht="18">
      <c r="A13" s="192"/>
      <c r="B13" s="730"/>
      <c r="C13" s="731"/>
      <c r="D13" s="651"/>
      <c r="E13" s="651"/>
      <c r="F13" s="652"/>
      <c r="G13" s="621"/>
      <c r="H13" s="193"/>
      <c r="I13" s="192"/>
      <c r="J13" s="192"/>
      <c r="M13" s="194"/>
      <c r="R13" s="6"/>
      <c r="S13" s="6"/>
      <c r="T13" s="6"/>
      <c r="U13" s="6"/>
      <c r="V13" s="6"/>
      <c r="W13" s="6"/>
      <c r="X13" s="6"/>
      <c r="Y13" s="6"/>
      <c r="Z13" s="6"/>
      <c r="AA13" s="6"/>
      <c r="AB13" s="6"/>
      <c r="AC13" s="6"/>
      <c r="AD13" s="6"/>
      <c r="AE13" s="6"/>
      <c r="AF13" s="6"/>
      <c r="AG13" s="6"/>
      <c r="AH13" s="6"/>
      <c r="AI13" s="6"/>
    </row>
    <row r="14" spans="1:35" ht="18">
      <c r="A14" s="192"/>
      <c r="B14" s="730" t="s">
        <v>1714</v>
      </c>
      <c r="C14" s="731"/>
      <c r="D14" s="651"/>
      <c r="E14" s="627"/>
      <c r="F14" s="630"/>
      <c r="G14" s="621"/>
      <c r="H14" s="193"/>
      <c r="I14" s="192"/>
      <c r="J14" s="192"/>
      <c r="M14" s="194"/>
      <c r="R14" s="6"/>
      <c r="S14" s="6"/>
      <c r="T14" s="6"/>
      <c r="U14" s="6"/>
      <c r="V14" s="6"/>
      <c r="W14" s="6"/>
      <c r="X14" s="6"/>
      <c r="Y14" s="6"/>
      <c r="Z14" s="6"/>
      <c r="AA14" s="6"/>
      <c r="AB14" s="6"/>
      <c r="AC14" s="6"/>
      <c r="AD14" s="6"/>
      <c r="AE14" s="6"/>
      <c r="AF14" s="6"/>
      <c r="AG14" s="6"/>
      <c r="AH14" s="6"/>
      <c r="AI14" s="6"/>
    </row>
    <row r="15" spans="1:35" ht="23.1" customHeight="1" thickBot="1">
      <c r="A15" s="192"/>
      <c r="B15" s="726" t="s">
        <v>1599</v>
      </c>
      <c r="C15" s="727"/>
      <c r="D15" s="661" t="s">
        <v>1597</v>
      </c>
      <c r="E15" s="661" t="s">
        <v>1597</v>
      </c>
      <c r="F15" s="662" t="s">
        <v>1597</v>
      </c>
      <c r="G15" s="621"/>
      <c r="H15" s="191"/>
      <c r="I15" s="192"/>
      <c r="J15" s="192"/>
      <c r="L15" s="195"/>
      <c r="R15" s="6"/>
      <c r="X15" s="6"/>
      <c r="Y15" s="6"/>
      <c r="Z15" s="6"/>
      <c r="AA15" s="6"/>
      <c r="AB15" s="6"/>
      <c r="AC15" s="6"/>
      <c r="AD15" s="6"/>
      <c r="AE15" s="6"/>
      <c r="AF15" s="6"/>
      <c r="AG15" s="6"/>
      <c r="AH15" s="6"/>
      <c r="AI15" s="6"/>
    </row>
    <row r="16" spans="1:35" ht="23.1" customHeight="1">
      <c r="A16" s="192"/>
      <c r="B16" s="728" t="s">
        <v>41</v>
      </c>
      <c r="C16" s="729"/>
      <c r="D16" s="634"/>
      <c r="E16" s="634"/>
      <c r="F16" s="634"/>
      <c r="G16" s="621"/>
      <c r="H16" s="191" t="s">
        <v>185</v>
      </c>
      <c r="I16" s="192"/>
      <c r="J16" s="192"/>
      <c r="L16" s="196"/>
      <c r="R16" s="6"/>
      <c r="X16" s="9"/>
      <c r="Y16" s="6"/>
      <c r="Z16" s="6"/>
      <c r="AA16" s="6"/>
      <c r="AB16" s="6"/>
      <c r="AC16" s="6"/>
      <c r="AD16" s="6"/>
      <c r="AE16" s="6"/>
      <c r="AF16" s="6"/>
      <c r="AG16" s="6"/>
      <c r="AH16" s="6"/>
      <c r="AI16" s="6"/>
    </row>
    <row r="17" spans="1:35" ht="23.1" customHeight="1">
      <c r="A17" s="192"/>
      <c r="B17" s="719" t="s">
        <v>42</v>
      </c>
      <c r="C17" s="720"/>
      <c r="D17" s="634"/>
      <c r="E17" s="634"/>
      <c r="F17" s="634"/>
      <c r="G17" s="621"/>
      <c r="H17" s="191" t="s">
        <v>1642</v>
      </c>
      <c r="I17" s="192"/>
      <c r="J17" s="192"/>
      <c r="L17" s="196"/>
      <c r="R17" s="6"/>
      <c r="X17" s="5"/>
      <c r="Y17" s="6"/>
      <c r="Z17" s="6"/>
      <c r="AA17" s="6"/>
      <c r="AB17" s="6"/>
      <c r="AC17" s="6"/>
      <c r="AD17" s="6"/>
      <c r="AE17" s="6"/>
      <c r="AF17" s="6"/>
      <c r="AG17" s="6"/>
      <c r="AH17" s="6"/>
      <c r="AI17" s="6"/>
    </row>
    <row r="18" spans="1:35" ht="23.1" customHeight="1">
      <c r="A18" s="192"/>
      <c r="B18" s="719" t="s">
        <v>1502</v>
      </c>
      <c r="C18" s="720"/>
      <c r="D18" s="634"/>
      <c r="E18" s="634"/>
      <c r="F18" s="634"/>
      <c r="G18" s="621"/>
      <c r="H18" s="191" t="s">
        <v>186</v>
      </c>
      <c r="I18" s="192"/>
      <c r="J18" s="192"/>
      <c r="L18" s="196"/>
      <c r="R18" s="6"/>
      <c r="X18" s="5"/>
      <c r="Y18" s="6"/>
      <c r="Z18" s="6"/>
      <c r="AA18" s="6"/>
      <c r="AB18" s="6"/>
      <c r="AC18" s="6"/>
      <c r="AD18" s="6"/>
      <c r="AE18" s="6"/>
      <c r="AF18" s="6"/>
      <c r="AG18" s="6"/>
      <c r="AH18" s="6"/>
      <c r="AI18" s="6"/>
    </row>
    <row r="19" spans="1:35" ht="23.1" customHeight="1">
      <c r="A19" s="192"/>
      <c r="B19" s="719" t="s">
        <v>43</v>
      </c>
      <c r="C19" s="720"/>
      <c r="D19" s="634"/>
      <c r="E19" s="634"/>
      <c r="F19" s="634"/>
      <c r="G19" s="621"/>
      <c r="H19" s="191" t="s">
        <v>187</v>
      </c>
      <c r="I19" s="192"/>
      <c r="J19" s="192"/>
      <c r="L19" s="196"/>
      <c r="R19" s="6"/>
      <c r="X19" s="5"/>
      <c r="Y19" s="6"/>
      <c r="Z19" s="6"/>
      <c r="AA19" s="6"/>
      <c r="AB19" s="6"/>
      <c r="AC19" s="6"/>
      <c r="AD19" s="6"/>
      <c r="AE19" s="6"/>
      <c r="AF19" s="6"/>
      <c r="AG19" s="6"/>
      <c r="AH19" s="6"/>
      <c r="AI19" s="6"/>
    </row>
    <row r="20" spans="1:35" ht="23.1" customHeight="1">
      <c r="A20" s="192"/>
      <c r="B20" s="719" t="s">
        <v>1717</v>
      </c>
      <c r="C20" s="720"/>
      <c r="D20" s="634"/>
      <c r="E20" s="634"/>
      <c r="F20" s="634"/>
      <c r="G20" s="621"/>
      <c r="H20" s="191" t="s">
        <v>1641</v>
      </c>
      <c r="I20" s="192"/>
      <c r="J20" s="192"/>
      <c r="L20" s="196"/>
      <c r="R20" s="6"/>
      <c r="X20" s="5"/>
      <c r="Y20" s="6"/>
      <c r="Z20" s="6"/>
      <c r="AA20" s="6"/>
      <c r="AB20" s="6"/>
      <c r="AC20" s="6"/>
      <c r="AD20" s="6"/>
      <c r="AE20" s="6"/>
      <c r="AF20" s="6"/>
      <c r="AG20" s="6"/>
      <c r="AH20" s="6"/>
      <c r="AI20" s="6"/>
    </row>
    <row r="21" spans="1:35" ht="23.1" customHeight="1">
      <c r="A21" s="192"/>
      <c r="B21" s="719" t="s">
        <v>1629</v>
      </c>
      <c r="C21" s="720"/>
      <c r="D21" s="634"/>
      <c r="E21" s="634"/>
      <c r="F21" s="634"/>
      <c r="G21" s="621"/>
      <c r="H21" s="191" t="s">
        <v>1635</v>
      </c>
      <c r="I21" s="192"/>
      <c r="J21" s="192"/>
      <c r="L21" s="196"/>
      <c r="R21" s="6"/>
      <c r="X21" s="5"/>
      <c r="Y21" s="9"/>
      <c r="Z21" s="9"/>
      <c r="AA21" s="9"/>
      <c r="AB21" s="9"/>
      <c r="AC21" s="9"/>
      <c r="AD21" s="9"/>
      <c r="AE21" s="9"/>
      <c r="AF21" s="9"/>
      <c r="AG21" s="6"/>
      <c r="AH21" s="6"/>
      <c r="AI21" s="6"/>
    </row>
    <row r="22" spans="1:35" ht="23.1" customHeight="1">
      <c r="A22" s="192"/>
      <c r="B22" s="719" t="s">
        <v>1643</v>
      </c>
      <c r="C22" s="720"/>
      <c r="D22" s="634"/>
      <c r="E22" s="634"/>
      <c r="F22" s="634"/>
      <c r="G22" s="621"/>
      <c r="H22" s="191" t="s">
        <v>44</v>
      </c>
      <c r="I22" s="192"/>
      <c r="J22" s="192"/>
      <c r="L22" s="196"/>
      <c r="R22" s="6"/>
      <c r="X22" s="5"/>
      <c r="Y22" s="5"/>
      <c r="Z22" s="5"/>
      <c r="AA22" s="5"/>
      <c r="AB22" s="7"/>
      <c r="AC22" s="7"/>
      <c r="AD22" s="9"/>
      <c r="AE22" s="9"/>
      <c r="AF22" s="9"/>
      <c r="AG22" s="6"/>
      <c r="AH22" s="6"/>
      <c r="AI22" s="6"/>
    </row>
    <row r="23" spans="1:35" ht="23.1" customHeight="1">
      <c r="A23" s="192"/>
      <c r="B23" s="719" t="s">
        <v>45</v>
      </c>
      <c r="C23" s="720"/>
      <c r="D23" s="634"/>
      <c r="E23" s="634"/>
      <c r="F23" s="634"/>
      <c r="G23" s="621"/>
      <c r="H23" s="191" t="s">
        <v>46</v>
      </c>
      <c r="I23" s="192"/>
      <c r="J23" s="192"/>
      <c r="L23" s="196"/>
      <c r="R23" s="6"/>
      <c r="X23" s="5"/>
      <c r="Y23" s="5"/>
      <c r="Z23" s="5"/>
      <c r="AA23" s="5"/>
      <c r="AB23" s="7"/>
      <c r="AC23" s="7"/>
      <c r="AD23" s="9"/>
      <c r="AE23" s="9"/>
      <c r="AF23" s="9"/>
      <c r="AG23" s="6"/>
      <c r="AH23" s="6"/>
      <c r="AI23" s="6"/>
    </row>
    <row r="24" spans="1:35" ht="23.1" customHeight="1">
      <c r="A24" s="192"/>
      <c r="B24" s="719" t="s">
        <v>47</v>
      </c>
      <c r="C24" s="720"/>
      <c r="D24" s="634"/>
      <c r="E24" s="634"/>
      <c r="F24" s="634"/>
      <c r="G24" s="621"/>
      <c r="H24" s="191" t="s">
        <v>48</v>
      </c>
      <c r="I24" s="192"/>
      <c r="J24" s="192"/>
      <c r="L24" s="196"/>
      <c r="R24" s="6"/>
      <c r="X24" s="5"/>
      <c r="Y24" s="5"/>
      <c r="Z24" s="5"/>
      <c r="AA24" s="5"/>
      <c r="AB24" s="7"/>
      <c r="AC24" s="7"/>
      <c r="AD24" s="9"/>
      <c r="AE24" s="9"/>
      <c r="AF24" s="9"/>
      <c r="AG24" s="6"/>
      <c r="AH24" s="6"/>
      <c r="AI24" s="6"/>
    </row>
    <row r="25" spans="1:35" ht="23.1" customHeight="1">
      <c r="A25" s="192"/>
      <c r="B25" s="719" t="s">
        <v>1588</v>
      </c>
      <c r="C25" s="720"/>
      <c r="D25" s="634"/>
      <c r="E25" s="634"/>
      <c r="F25" s="634"/>
      <c r="G25" s="621"/>
      <c r="H25" s="191" t="s">
        <v>49</v>
      </c>
      <c r="I25" s="192"/>
      <c r="J25" s="192"/>
      <c r="L25" s="196"/>
      <c r="R25" s="6"/>
      <c r="X25" s="5"/>
      <c r="Y25" s="5"/>
      <c r="Z25" s="5"/>
      <c r="AA25" s="5"/>
      <c r="AB25" s="7"/>
      <c r="AC25" s="7"/>
      <c r="AD25" s="9"/>
      <c r="AE25" s="9"/>
      <c r="AF25" s="9"/>
      <c r="AG25" s="6"/>
      <c r="AH25" s="6"/>
      <c r="AI25" s="6"/>
    </row>
    <row r="26" spans="1:35" ht="23.1" customHeight="1">
      <c r="A26" s="192"/>
      <c r="B26" s="719" t="s">
        <v>51</v>
      </c>
      <c r="C26" s="720"/>
      <c r="D26" s="634"/>
      <c r="E26" s="634"/>
      <c r="F26" s="634"/>
      <c r="G26" s="621"/>
      <c r="H26" s="477" t="s">
        <v>1632</v>
      </c>
      <c r="I26" s="192"/>
      <c r="J26" s="192"/>
      <c r="L26" s="196"/>
      <c r="R26" s="6"/>
      <c r="X26" s="5"/>
      <c r="Y26" s="5"/>
      <c r="Z26" s="5"/>
      <c r="AA26" s="5"/>
      <c r="AB26" s="7"/>
      <c r="AC26" s="7"/>
      <c r="AD26" s="9"/>
      <c r="AE26" s="9"/>
      <c r="AF26" s="9"/>
      <c r="AG26" s="6"/>
      <c r="AH26" s="6"/>
      <c r="AI26" s="6"/>
    </row>
    <row r="27" spans="1:35" ht="23.1" customHeight="1">
      <c r="A27" s="192"/>
      <c r="B27" s="719" t="s">
        <v>50</v>
      </c>
      <c r="C27" s="720"/>
      <c r="D27" s="634"/>
      <c r="E27" s="634"/>
      <c r="F27" s="634"/>
      <c r="G27" s="621"/>
      <c r="H27" s="477" t="s">
        <v>1631</v>
      </c>
      <c r="I27" s="192"/>
      <c r="J27" s="192"/>
      <c r="L27" s="196"/>
      <c r="R27" s="6"/>
      <c r="S27" s="6"/>
      <c r="T27" s="6"/>
      <c r="U27" s="10"/>
      <c r="V27" s="10"/>
      <c r="W27" s="10"/>
      <c r="X27" s="10"/>
      <c r="Y27" s="5"/>
      <c r="Z27" s="5"/>
      <c r="AA27" s="5"/>
      <c r="AB27" s="7"/>
      <c r="AC27" s="7"/>
      <c r="AD27" s="9"/>
      <c r="AE27" s="9"/>
      <c r="AF27" s="9"/>
      <c r="AG27" s="6"/>
      <c r="AH27" s="6"/>
      <c r="AI27" s="6"/>
    </row>
    <row r="28" spans="1:35" ht="23.1" customHeight="1">
      <c r="A28" s="192"/>
      <c r="B28" s="719" t="s">
        <v>1472</v>
      </c>
      <c r="C28" s="720"/>
      <c r="D28" s="634"/>
      <c r="E28" s="634"/>
      <c r="F28" s="634"/>
      <c r="G28" s="621"/>
      <c r="H28" s="477" t="s">
        <v>1630</v>
      </c>
      <c r="I28" s="192"/>
      <c r="J28" s="192"/>
      <c r="L28" s="197"/>
      <c r="M28" s="198"/>
      <c r="N28" s="198"/>
      <c r="R28" s="11"/>
      <c r="S28" s="11"/>
      <c r="T28" s="11"/>
      <c r="U28" s="10"/>
      <c r="V28" s="10"/>
      <c r="W28" s="10"/>
      <c r="X28" s="10"/>
      <c r="Y28" s="5"/>
      <c r="Z28" s="5"/>
      <c r="AA28" s="5"/>
      <c r="AB28" s="7"/>
      <c r="AC28" s="7"/>
      <c r="AD28" s="9"/>
      <c r="AE28" s="9"/>
      <c r="AF28" s="9"/>
      <c r="AG28" s="6"/>
      <c r="AH28" s="6"/>
      <c r="AI28" s="6"/>
    </row>
    <row r="29" spans="1:35" ht="23.1" customHeight="1">
      <c r="A29" s="192"/>
      <c r="B29" s="719" t="s">
        <v>1473</v>
      </c>
      <c r="C29" s="720"/>
      <c r="D29" s="634"/>
      <c r="E29" s="634"/>
      <c r="F29" s="634"/>
      <c r="G29" s="621"/>
      <c r="H29" s="477" t="s">
        <v>1633</v>
      </c>
      <c r="I29" s="192"/>
      <c r="J29" s="192"/>
      <c r="L29" s="196"/>
      <c r="N29" s="199"/>
      <c r="W29" s="6"/>
      <c r="X29" s="6"/>
      <c r="Y29" s="5"/>
      <c r="Z29" s="5"/>
      <c r="AA29" s="5"/>
      <c r="AB29" s="7"/>
      <c r="AC29" s="7"/>
      <c r="AD29" s="9"/>
      <c r="AE29" s="9"/>
      <c r="AF29" s="9"/>
      <c r="AG29" s="6"/>
      <c r="AH29" s="6"/>
      <c r="AI29" s="6"/>
    </row>
    <row r="30" spans="1:35" ht="23.1" customHeight="1">
      <c r="A30" s="192"/>
      <c r="B30" s="719" t="s">
        <v>53</v>
      </c>
      <c r="C30" s="720"/>
      <c r="D30" s="634"/>
      <c r="E30" s="634"/>
      <c r="F30" s="634"/>
      <c r="G30" s="621"/>
      <c r="H30" s="477" t="s">
        <v>54</v>
      </c>
      <c r="I30" s="192"/>
      <c r="J30" s="192"/>
      <c r="L30" s="196"/>
      <c r="AA30" s="5"/>
      <c r="AB30" s="7"/>
      <c r="AC30" s="7"/>
      <c r="AD30" s="9"/>
      <c r="AE30" s="9"/>
      <c r="AF30" s="9"/>
      <c r="AG30" s="6"/>
      <c r="AH30" s="6"/>
      <c r="AI30" s="6"/>
    </row>
    <row r="31" spans="1:35" ht="23.1" customHeight="1">
      <c r="A31" s="192"/>
      <c r="B31" s="719" t="s">
        <v>1503</v>
      </c>
      <c r="C31" s="720"/>
      <c r="D31" s="634"/>
      <c r="E31" s="634"/>
      <c r="F31" s="634"/>
      <c r="G31" s="621"/>
      <c r="H31" s="477" t="s">
        <v>1593</v>
      </c>
      <c r="I31" s="192"/>
      <c r="J31" s="192"/>
      <c r="L31" s="197"/>
      <c r="M31" s="198"/>
      <c r="N31" s="198"/>
      <c r="O31" s="198"/>
      <c r="Z31"/>
      <c r="AA31" s="5"/>
      <c r="AB31" s="7"/>
      <c r="AC31" s="7"/>
      <c r="AD31" s="9"/>
      <c r="AE31" s="9"/>
      <c r="AF31" s="9"/>
      <c r="AG31" s="6"/>
      <c r="AH31" s="6"/>
      <c r="AI31" s="6"/>
    </row>
    <row r="32" spans="1:35" ht="23.1" customHeight="1" thickBot="1">
      <c r="A32" s="192"/>
      <c r="B32" s="479" t="s">
        <v>1504</v>
      </c>
      <c r="C32" s="480"/>
      <c r="D32" s="634"/>
      <c r="E32" s="634"/>
      <c r="F32" s="634"/>
      <c r="G32" s="621"/>
      <c r="H32" s="192"/>
      <c r="I32" s="192"/>
      <c r="J32" s="192"/>
      <c r="K32" s="194"/>
      <c r="L32" s="196"/>
      <c r="Z32"/>
      <c r="AA32" s="5"/>
      <c r="AB32" s="7"/>
      <c r="AC32" s="7"/>
      <c r="AD32" s="9"/>
      <c r="AE32" s="9"/>
      <c r="AF32" s="9"/>
      <c r="AG32" s="6"/>
      <c r="AH32" s="6"/>
      <c r="AI32" s="6"/>
    </row>
    <row r="33" spans="1:35" ht="23.1" customHeight="1" thickBot="1">
      <c r="A33" s="192"/>
      <c r="B33" s="707" t="s">
        <v>55</v>
      </c>
      <c r="C33" s="708"/>
      <c r="D33" s="663">
        <f>SUM(D16:D32)</f>
        <v>0</v>
      </c>
      <c r="E33" s="663">
        <f t="shared" ref="E33:F33" si="0">SUM(E16:E32)</f>
        <v>0</v>
      </c>
      <c r="F33" s="663">
        <f t="shared" si="0"/>
        <v>0</v>
      </c>
      <c r="G33" s="192"/>
      <c r="H33" s="192"/>
      <c r="I33" s="621"/>
      <c r="J33" s="192"/>
      <c r="AA33" s="5"/>
      <c r="AB33" s="7"/>
      <c r="AC33" s="7"/>
      <c r="AD33" s="9"/>
      <c r="AE33" s="9"/>
      <c r="AF33" s="9"/>
      <c r="AG33" s="6"/>
      <c r="AH33" s="6"/>
      <c r="AI33" s="6"/>
    </row>
    <row r="34" spans="1:35" ht="23.1" customHeight="1" thickBot="1">
      <c r="A34" s="192"/>
      <c r="B34" s="713" t="s">
        <v>1711</v>
      </c>
      <c r="C34" s="714"/>
      <c r="D34" s="642">
        <f>IF(Rentabilitätsberechnung!C$12&gt;0,+Privatentnahmen!D33*Rentabilitätsberechnung!C$12,Privatentnahmen!D33*12)</f>
        <v>0</v>
      </c>
      <c r="E34" s="642">
        <f>+E33*12</f>
        <v>0</v>
      </c>
      <c r="F34" s="642">
        <f>+F33*12</f>
        <v>0</v>
      </c>
      <c r="G34" s="192"/>
      <c r="H34" s="192"/>
      <c r="I34" s="621"/>
      <c r="J34" s="192"/>
      <c r="AA34" s="5"/>
      <c r="AB34" s="7"/>
      <c r="AC34" s="7"/>
      <c r="AD34" s="9"/>
      <c r="AE34" s="9"/>
      <c r="AF34" s="9"/>
      <c r="AG34" s="6"/>
      <c r="AH34" s="6"/>
      <c r="AI34" s="6"/>
    </row>
    <row r="35" spans="1:35" ht="31.5" customHeight="1">
      <c r="A35" s="192"/>
      <c r="B35" s="723" t="s">
        <v>56</v>
      </c>
      <c r="C35" s="723"/>
      <c r="D35" s="723"/>
      <c r="E35" s="723"/>
      <c r="F35" s="723"/>
      <c r="G35" s="200"/>
      <c r="H35" s="622" t="s">
        <v>38</v>
      </c>
      <c r="I35" s="200"/>
      <c r="J35" s="192"/>
      <c r="V35" s="13"/>
      <c r="W35" s="12"/>
      <c r="X35" s="12"/>
      <c r="Y35" s="7"/>
      <c r="Z35" s="7"/>
      <c r="AA35" s="7"/>
      <c r="AB35" s="7"/>
      <c r="AC35" s="7"/>
      <c r="AD35" s="9"/>
      <c r="AE35" s="9"/>
      <c r="AF35" s="9"/>
      <c r="AG35" s="6"/>
      <c r="AH35" s="6"/>
      <c r="AI35" s="6"/>
    </row>
    <row r="36" spans="1:35" ht="12.75" customHeight="1" thickBot="1">
      <c r="A36" s="192"/>
      <c r="B36" s="600"/>
      <c r="C36" s="600"/>
      <c r="D36" s="600"/>
      <c r="E36" s="600"/>
      <c r="F36" s="643"/>
      <c r="G36" s="200"/>
      <c r="H36" s="622"/>
      <c r="I36" s="200"/>
      <c r="J36" s="192"/>
      <c r="V36" s="13"/>
      <c r="W36" s="12"/>
      <c r="X36" s="12"/>
      <c r="Y36" s="7"/>
      <c r="Z36" s="7"/>
      <c r="AA36" s="7"/>
      <c r="AB36" s="7"/>
      <c r="AC36" s="7"/>
      <c r="AD36" s="9"/>
      <c r="AE36" s="9"/>
      <c r="AF36" s="9"/>
      <c r="AG36" s="6"/>
      <c r="AH36" s="6"/>
      <c r="AI36" s="6"/>
    </row>
    <row r="37" spans="1:35" ht="24" customHeight="1" thickBot="1">
      <c r="A37" s="192"/>
      <c r="B37" s="721" t="s">
        <v>1600</v>
      </c>
      <c r="C37" s="722"/>
      <c r="D37" s="644" t="s">
        <v>1597</v>
      </c>
      <c r="E37" s="644" t="s">
        <v>1597</v>
      </c>
      <c r="F37" s="644" t="s">
        <v>1597</v>
      </c>
      <c r="G37" s="201"/>
      <c r="H37" s="200"/>
      <c r="I37" s="624"/>
      <c r="J37" s="192"/>
      <c r="V37" s="12"/>
      <c r="W37" s="12"/>
      <c r="X37" s="12"/>
      <c r="Y37" s="7"/>
      <c r="Z37" s="7"/>
      <c r="AA37" s="7"/>
      <c r="AB37" s="7"/>
      <c r="AC37" s="7"/>
      <c r="AD37" s="9"/>
      <c r="AE37" s="9"/>
      <c r="AF37" s="9"/>
      <c r="AG37" s="6"/>
      <c r="AH37" s="6"/>
      <c r="AI37" s="6"/>
    </row>
    <row r="38" spans="1:35" ht="24" customHeight="1">
      <c r="A38" s="192"/>
      <c r="B38" s="717" t="s">
        <v>58</v>
      </c>
      <c r="C38" s="718"/>
      <c r="D38" s="634"/>
      <c r="E38" s="634"/>
      <c r="F38" s="634"/>
      <c r="G38" s="201"/>
      <c r="H38" s="200"/>
      <c r="I38" s="624"/>
      <c r="J38" s="192"/>
      <c r="V38" s="12"/>
      <c r="W38" s="12"/>
      <c r="X38" s="12"/>
      <c r="Y38" s="7"/>
      <c r="Z38" s="7"/>
      <c r="AA38" s="7"/>
      <c r="AB38" s="7"/>
      <c r="AC38" s="7"/>
      <c r="AD38" s="9"/>
      <c r="AE38" s="9"/>
      <c r="AF38" s="9"/>
      <c r="AG38" s="6"/>
      <c r="AH38" s="6"/>
      <c r="AI38" s="6"/>
    </row>
    <row r="39" spans="1:35" ht="24" customHeight="1">
      <c r="A39" s="192"/>
      <c r="B39" s="705" t="s">
        <v>1594</v>
      </c>
      <c r="C39" s="706"/>
      <c r="D39" s="634"/>
      <c r="E39" s="634"/>
      <c r="F39" s="634"/>
      <c r="G39" s="201"/>
      <c r="H39" s="200"/>
      <c r="I39" s="624"/>
      <c r="J39" s="625"/>
      <c r="O39" s="191"/>
      <c r="U39" s="3">
        <v>1</v>
      </c>
      <c r="V39" s="12"/>
      <c r="W39" s="12"/>
      <c r="X39" s="12"/>
      <c r="Y39" s="7"/>
      <c r="Z39" s="7"/>
      <c r="AA39" s="7"/>
      <c r="AB39" s="7"/>
      <c r="AC39" s="7"/>
      <c r="AD39" s="9"/>
      <c r="AE39" s="9"/>
      <c r="AF39" s="9"/>
      <c r="AG39" s="6"/>
      <c r="AH39" s="6"/>
      <c r="AI39" s="6"/>
    </row>
    <row r="40" spans="1:35" ht="24" customHeight="1">
      <c r="A40" s="192"/>
      <c r="B40" s="705" t="s">
        <v>61</v>
      </c>
      <c r="C40" s="706"/>
      <c r="D40" s="634"/>
      <c r="E40" s="634"/>
      <c r="F40" s="634"/>
      <c r="G40" s="201"/>
      <c r="H40" s="200"/>
      <c r="I40" s="624"/>
      <c r="J40" s="192"/>
      <c r="O40" s="191"/>
      <c r="V40" s="12"/>
      <c r="W40" s="12"/>
      <c r="X40" s="12"/>
      <c r="Y40" s="7"/>
      <c r="Z40" s="7"/>
      <c r="AA40" s="7"/>
      <c r="AB40" s="7"/>
      <c r="AC40" s="7"/>
      <c r="AD40" s="9"/>
      <c r="AE40" s="9"/>
      <c r="AF40" s="9"/>
      <c r="AG40" s="6"/>
      <c r="AH40" s="6"/>
      <c r="AI40" s="6"/>
    </row>
    <row r="41" spans="1:35" ht="24" customHeight="1">
      <c r="A41" s="192"/>
      <c r="B41" s="705" t="s">
        <v>63</v>
      </c>
      <c r="C41" s="706"/>
      <c r="D41" s="634"/>
      <c r="E41" s="634"/>
      <c r="F41" s="634"/>
      <c r="G41" s="201"/>
      <c r="H41" s="200"/>
      <c r="I41" s="624"/>
      <c r="J41" s="192"/>
      <c r="V41" s="12"/>
      <c r="W41" s="12"/>
      <c r="X41" s="12"/>
      <c r="Y41" s="6"/>
      <c r="Z41" s="6"/>
      <c r="AA41" s="6"/>
      <c r="AB41" s="6"/>
      <c r="AC41" s="6"/>
      <c r="AD41" s="6"/>
      <c r="AE41" s="6"/>
      <c r="AF41" s="6"/>
      <c r="AG41" s="6"/>
      <c r="AH41" s="6"/>
      <c r="AI41" s="6"/>
    </row>
    <row r="42" spans="1:35" ht="24" customHeight="1">
      <c r="A42" s="192"/>
      <c r="B42" s="705" t="s">
        <v>66</v>
      </c>
      <c r="C42" s="706"/>
      <c r="D42" s="634"/>
      <c r="E42" s="634"/>
      <c r="F42" s="634"/>
      <c r="G42" s="201"/>
      <c r="H42" s="200"/>
      <c r="I42" s="624"/>
      <c r="J42" s="192"/>
      <c r="V42" s="12"/>
      <c r="W42" s="12"/>
      <c r="X42" s="12"/>
      <c r="Y42" s="6"/>
      <c r="Z42" s="6"/>
      <c r="AA42" s="6"/>
      <c r="AB42" s="6"/>
      <c r="AC42" s="6"/>
      <c r="AD42" s="6"/>
      <c r="AE42" s="6"/>
      <c r="AF42" s="6"/>
      <c r="AG42" s="6"/>
      <c r="AH42" s="6"/>
      <c r="AI42" s="6"/>
    </row>
    <row r="43" spans="1:35" ht="24" customHeight="1">
      <c r="A43" s="192"/>
      <c r="B43" s="705" t="s">
        <v>69</v>
      </c>
      <c r="C43" s="706"/>
      <c r="D43" s="634"/>
      <c r="E43" s="634"/>
      <c r="F43" s="634"/>
      <c r="G43" s="201"/>
      <c r="H43" s="200"/>
      <c r="I43" s="624"/>
      <c r="J43" s="192"/>
      <c r="V43" s="12"/>
      <c r="W43" s="12"/>
      <c r="X43" s="12"/>
      <c r="Y43" s="6"/>
      <c r="Z43" s="6"/>
      <c r="AA43" s="6"/>
      <c r="AB43" s="6"/>
      <c r="AC43" s="6"/>
      <c r="AD43" s="6"/>
      <c r="AE43" s="6"/>
      <c r="AF43" s="6"/>
      <c r="AG43" s="6"/>
      <c r="AH43" s="6"/>
      <c r="AI43" s="6"/>
    </row>
    <row r="44" spans="1:35" ht="24" customHeight="1">
      <c r="A44" s="192"/>
      <c r="B44" s="705" t="s">
        <v>72</v>
      </c>
      <c r="C44" s="706"/>
      <c r="D44" s="634"/>
      <c r="E44" s="634"/>
      <c r="F44" s="634"/>
      <c r="G44" s="201"/>
      <c r="H44" s="200"/>
      <c r="I44" s="624"/>
      <c r="J44" s="192"/>
      <c r="V44" s="12"/>
      <c r="W44" s="12"/>
      <c r="X44" s="12"/>
      <c r="Y44" s="6"/>
      <c r="Z44" s="6"/>
      <c r="AA44" s="6"/>
      <c r="AB44" s="6"/>
      <c r="AC44" s="6"/>
      <c r="AD44" s="6"/>
      <c r="AE44" s="6"/>
      <c r="AF44" s="6"/>
      <c r="AG44" s="6"/>
      <c r="AH44" s="6"/>
      <c r="AI44" s="6"/>
    </row>
    <row r="45" spans="1:35" ht="24" customHeight="1">
      <c r="A45" s="192"/>
      <c r="B45" s="705" t="s">
        <v>74</v>
      </c>
      <c r="C45" s="706"/>
      <c r="D45" s="634"/>
      <c r="E45" s="634"/>
      <c r="F45" s="634"/>
      <c r="G45" s="201"/>
      <c r="H45" s="200"/>
      <c r="I45" s="624"/>
      <c r="J45" s="192"/>
      <c r="O45" s="191"/>
      <c r="V45" s="12"/>
      <c r="W45" s="12"/>
      <c r="X45" s="12"/>
      <c r="Y45" s="6"/>
      <c r="Z45" s="6"/>
      <c r="AA45" s="6"/>
      <c r="AB45" s="6"/>
      <c r="AC45" s="6"/>
      <c r="AD45" s="6"/>
      <c r="AE45" s="6"/>
      <c r="AF45" s="6"/>
      <c r="AG45" s="6"/>
      <c r="AH45" s="6"/>
      <c r="AI45" s="6"/>
    </row>
    <row r="46" spans="1:35" ht="24" customHeight="1">
      <c r="A46" s="192"/>
      <c r="B46" s="705" t="s">
        <v>75</v>
      </c>
      <c r="C46" s="706"/>
      <c r="D46" s="634"/>
      <c r="E46" s="634"/>
      <c r="F46" s="634"/>
      <c r="G46" s="201"/>
      <c r="H46" s="200"/>
      <c r="I46" s="624"/>
      <c r="J46" s="192"/>
      <c r="O46" s="191"/>
      <c r="V46" s="12"/>
      <c r="W46" s="12"/>
      <c r="X46" s="12"/>
      <c r="Y46" s="6"/>
      <c r="Z46" s="6"/>
      <c r="AA46" s="6"/>
      <c r="AB46" s="6"/>
      <c r="AC46" s="6"/>
      <c r="AD46" s="6"/>
      <c r="AE46" s="6"/>
      <c r="AF46" s="6"/>
      <c r="AG46" s="6"/>
      <c r="AH46" s="6"/>
      <c r="AI46" s="6"/>
    </row>
    <row r="47" spans="1:35" ht="24" customHeight="1" thickBot="1">
      <c r="A47" s="192"/>
      <c r="B47" s="479" t="s">
        <v>1507</v>
      </c>
      <c r="C47" s="480"/>
      <c r="D47" s="634"/>
      <c r="E47" s="634"/>
      <c r="F47" s="634"/>
      <c r="G47" s="201"/>
      <c r="H47" s="200"/>
      <c r="I47" s="624"/>
      <c r="J47" s="192"/>
      <c r="V47" s="12"/>
      <c r="W47" s="12"/>
      <c r="X47" s="12"/>
      <c r="Y47" s="6"/>
      <c r="Z47" s="6"/>
      <c r="AA47" s="6"/>
      <c r="AB47" s="6"/>
      <c r="AC47" s="6"/>
      <c r="AD47" s="6"/>
      <c r="AE47" s="6"/>
      <c r="AF47" s="6"/>
      <c r="AG47" s="6"/>
      <c r="AH47" s="6"/>
      <c r="AI47" s="6"/>
    </row>
    <row r="48" spans="1:35" ht="24" customHeight="1" thickBot="1">
      <c r="A48" s="192"/>
      <c r="B48" s="707" t="s">
        <v>76</v>
      </c>
      <c r="C48" s="708"/>
      <c r="D48" s="663">
        <f>SUM(D38:D47)</f>
        <v>0</v>
      </c>
      <c r="E48" s="663">
        <f t="shared" ref="E48:F48" si="1">SUM(E38:E47)</f>
        <v>0</v>
      </c>
      <c r="F48" s="663">
        <f t="shared" si="1"/>
        <v>0</v>
      </c>
      <c r="G48" s="201"/>
      <c r="H48" s="200"/>
      <c r="I48" s="624"/>
      <c r="J48" s="192"/>
      <c r="V48" s="12"/>
      <c r="W48" s="12"/>
      <c r="X48" s="12"/>
      <c r="Y48" s="6"/>
      <c r="Z48" s="6"/>
      <c r="AA48" s="6"/>
      <c r="AB48" s="6"/>
      <c r="AC48" s="6"/>
      <c r="AD48" s="6"/>
      <c r="AE48" s="6"/>
      <c r="AF48" s="6"/>
      <c r="AG48" s="6"/>
      <c r="AH48" s="6"/>
      <c r="AI48" s="6"/>
    </row>
    <row r="49" spans="1:35" ht="24" customHeight="1" thickBot="1">
      <c r="A49" s="192"/>
      <c r="B49" s="713" t="s">
        <v>1711</v>
      </c>
      <c r="C49" s="714"/>
      <c r="D49" s="642">
        <f>IF(Rentabilitätsberechnung!C$12&gt;0,+Privatentnahmen!D48*Rentabilitätsberechnung!C$12,Privatentnahmen!D48*12)</f>
        <v>0</v>
      </c>
      <c r="E49" s="642">
        <f>+E48*12</f>
        <v>0</v>
      </c>
      <c r="F49" s="642">
        <f>+F48*12</f>
        <v>0</v>
      </c>
      <c r="G49" s="201"/>
      <c r="H49" s="200"/>
      <c r="I49" s="624"/>
      <c r="J49" s="192"/>
      <c r="V49" s="12"/>
      <c r="W49" s="12"/>
      <c r="X49" s="12"/>
      <c r="Y49" s="6"/>
      <c r="Z49" s="6"/>
      <c r="AA49" s="6"/>
      <c r="AB49" s="6"/>
      <c r="AC49" s="6"/>
      <c r="AD49" s="6"/>
      <c r="AE49" s="6"/>
      <c r="AF49" s="6"/>
      <c r="AG49" s="6"/>
      <c r="AH49" s="6"/>
      <c r="AI49" s="6"/>
    </row>
    <row r="50" spans="1:35" ht="10.35" customHeight="1" thickBot="1">
      <c r="A50" s="192"/>
      <c r="B50" s="214"/>
      <c r="C50" s="478"/>
      <c r="D50" s="643"/>
      <c r="E50" s="643"/>
      <c r="F50" s="643"/>
      <c r="G50" s="201"/>
      <c r="H50" s="200"/>
      <c r="I50" s="624"/>
      <c r="J50" s="192"/>
      <c r="T50" s="6"/>
      <c r="U50" s="6"/>
      <c r="V50" s="6"/>
      <c r="W50" s="6"/>
      <c r="X50" s="6"/>
      <c r="Y50" s="6"/>
      <c r="Z50" s="6"/>
      <c r="AA50" s="6"/>
      <c r="AB50" s="6"/>
      <c r="AC50" s="6"/>
      <c r="AD50" s="6"/>
      <c r="AE50" s="6"/>
      <c r="AF50" s="6"/>
      <c r="AG50" s="6"/>
      <c r="AH50" s="6"/>
      <c r="AI50" s="6"/>
    </row>
    <row r="51" spans="1:35" ht="24" customHeight="1" thickBot="1">
      <c r="A51" s="192"/>
      <c r="B51" s="709" t="s">
        <v>1608</v>
      </c>
      <c r="C51" s="710"/>
      <c r="D51" s="647"/>
      <c r="E51" s="648"/>
      <c r="F51" s="649"/>
      <c r="G51" s="201"/>
      <c r="H51" s="200" t="s">
        <v>1609</v>
      </c>
      <c r="I51" s="624"/>
      <c r="J51" s="192"/>
      <c r="V51" s="12"/>
      <c r="W51" s="12"/>
      <c r="X51" s="12"/>
      <c r="Y51" s="6"/>
      <c r="Z51" s="6"/>
      <c r="AA51" s="6"/>
      <c r="AB51" s="6"/>
      <c r="AC51" s="6"/>
      <c r="AD51" s="6"/>
      <c r="AE51" s="6"/>
      <c r="AF51" s="6"/>
      <c r="AG51" s="6"/>
      <c r="AH51" s="6"/>
      <c r="AI51" s="6"/>
    </row>
    <row r="52" spans="1:35" ht="24" customHeight="1" thickBot="1">
      <c r="A52" s="192"/>
      <c r="B52" s="713" t="s">
        <v>1711</v>
      </c>
      <c r="C52" s="714"/>
      <c r="D52" s="642">
        <f>IF(Rentabilitätsberechnung!C$12&gt;0,+Privatentnahmen!D51*Rentabilitätsberechnung!C$12,Privatentnahmen!D51*12)</f>
        <v>0</v>
      </c>
      <c r="E52" s="642">
        <f>+E51*12</f>
        <v>0</v>
      </c>
      <c r="F52" s="642">
        <f>+F51*12</f>
        <v>0</v>
      </c>
      <c r="G52" s="201"/>
      <c r="H52" s="200"/>
      <c r="I52" s="624"/>
      <c r="J52" s="192"/>
      <c r="T52" s="6"/>
      <c r="U52" s="6"/>
      <c r="V52" s="6"/>
      <c r="W52" s="6"/>
      <c r="X52" s="6"/>
      <c r="Y52" s="6"/>
      <c r="Z52" s="6"/>
      <c r="AA52" s="6"/>
      <c r="AB52" s="6"/>
      <c r="AC52" s="6"/>
      <c r="AD52" s="6"/>
      <c r="AE52" s="6"/>
      <c r="AF52" s="6"/>
      <c r="AG52" s="6"/>
      <c r="AH52" s="6"/>
      <c r="AI52" s="6"/>
    </row>
    <row r="53" spans="1:35" ht="10.35" customHeight="1" thickBot="1">
      <c r="A53" s="192"/>
      <c r="B53" s="478"/>
      <c r="C53" s="478"/>
      <c r="D53" s="643"/>
      <c r="E53" s="643"/>
      <c r="F53" s="643"/>
      <c r="G53" s="201"/>
      <c r="H53" s="200"/>
      <c r="I53" s="624"/>
      <c r="J53" s="192"/>
      <c r="T53" s="6"/>
      <c r="U53" s="6"/>
      <c r="V53" s="6"/>
      <c r="W53" s="6"/>
      <c r="X53" s="6"/>
      <c r="Y53" s="6"/>
      <c r="Z53" s="6"/>
      <c r="AA53" s="6"/>
      <c r="AB53" s="6"/>
      <c r="AC53" s="6"/>
      <c r="AD53" s="6"/>
      <c r="AE53" s="6"/>
      <c r="AF53" s="6"/>
      <c r="AG53" s="6"/>
      <c r="AH53" s="6"/>
      <c r="AI53" s="6"/>
    </row>
    <row r="54" spans="1:35" ht="24" customHeight="1" thickBot="1">
      <c r="A54" s="192"/>
      <c r="B54" s="711" t="s">
        <v>77</v>
      </c>
      <c r="C54" s="712"/>
      <c r="D54" s="666">
        <f>+D33+D51-D48</f>
        <v>0</v>
      </c>
      <c r="E54" s="666">
        <f t="shared" ref="E54:F54" si="2">+E33+E51-E48</f>
        <v>0</v>
      </c>
      <c r="F54" s="666">
        <f t="shared" si="2"/>
        <v>0</v>
      </c>
      <c r="G54" s="201"/>
      <c r="H54" s="622"/>
      <c r="I54" s="624"/>
      <c r="J54" s="192"/>
      <c r="S54" s="6"/>
      <c r="T54" s="6"/>
      <c r="U54" s="6"/>
      <c r="V54" s="6"/>
      <c r="W54" s="6"/>
      <c r="X54" s="6"/>
      <c r="Y54" s="6"/>
      <c r="Z54" s="6"/>
      <c r="AA54" s="6"/>
      <c r="AB54" s="6"/>
      <c r="AC54" s="6"/>
      <c r="AD54" s="6"/>
      <c r="AE54" s="6"/>
      <c r="AF54" s="6"/>
      <c r="AG54" s="6"/>
      <c r="AH54" s="6"/>
      <c r="AI54" s="6"/>
    </row>
    <row r="55" spans="1:35" ht="24" customHeight="1" thickBot="1">
      <c r="A55" s="192"/>
      <c r="B55" s="715" t="s">
        <v>1711</v>
      </c>
      <c r="C55" s="716"/>
      <c r="D55" s="667">
        <f>IF(Rentabilitätsberechnung!C$12&gt;0,+Privatentnahmen!D54*Rentabilitätsberechnung!C$12,Privatentnahmen!D54*12)</f>
        <v>0</v>
      </c>
      <c r="E55" s="667">
        <f>+E54*12</f>
        <v>0</v>
      </c>
      <c r="F55" s="667">
        <f>+F54*12</f>
        <v>0</v>
      </c>
      <c r="G55" s="201"/>
      <c r="H55" s="622"/>
      <c r="I55" s="624"/>
      <c r="J55" s="192"/>
      <c r="S55" s="6"/>
      <c r="T55" s="6"/>
      <c r="U55" s="6"/>
      <c r="V55" s="6"/>
      <c r="W55" s="6"/>
      <c r="X55" s="6"/>
      <c r="Y55" s="6"/>
      <c r="Z55" s="6"/>
      <c r="AA55" s="6"/>
      <c r="AB55" s="6"/>
      <c r="AC55" s="6"/>
      <c r="AD55" s="6"/>
      <c r="AE55" s="6"/>
      <c r="AF55" s="6"/>
      <c r="AG55" s="6"/>
      <c r="AH55" s="6"/>
      <c r="AI55" s="6"/>
    </row>
    <row r="56" spans="1:35" ht="10.35" customHeight="1" thickBot="1">
      <c r="A56" s="192"/>
      <c r="B56" s="478"/>
      <c r="C56" s="478"/>
      <c r="D56" s="643"/>
      <c r="E56" s="643"/>
      <c r="F56" s="643"/>
      <c r="G56" s="201"/>
      <c r="H56" s="200"/>
      <c r="I56" s="624"/>
      <c r="J56" s="192"/>
      <c r="T56" s="6"/>
      <c r="U56" s="6"/>
      <c r="V56" s="6"/>
      <c r="W56" s="6"/>
      <c r="X56" s="6"/>
      <c r="Y56" s="6"/>
      <c r="Z56" s="6"/>
      <c r="AA56" s="6"/>
      <c r="AB56" s="6"/>
      <c r="AC56" s="6"/>
      <c r="AD56" s="6"/>
      <c r="AE56" s="6"/>
      <c r="AF56" s="6"/>
      <c r="AG56" s="6"/>
      <c r="AH56" s="6"/>
      <c r="AI56" s="6"/>
    </row>
    <row r="57" spans="1:35" ht="24" customHeight="1" thickBot="1">
      <c r="A57" s="192"/>
      <c r="B57" s="703" t="s">
        <v>1595</v>
      </c>
      <c r="C57" s="704"/>
      <c r="D57" s="647"/>
      <c r="E57" s="648"/>
      <c r="F57" s="649"/>
      <c r="G57" s="201"/>
      <c r="H57" s="200" t="s">
        <v>1634</v>
      </c>
      <c r="I57" s="624"/>
      <c r="J57" s="192"/>
      <c r="V57" s="12"/>
      <c r="W57" s="12"/>
      <c r="X57" s="12"/>
      <c r="Y57" s="6"/>
      <c r="Z57" s="6"/>
      <c r="AA57" s="6"/>
      <c r="AB57" s="6"/>
      <c r="AC57" s="6"/>
      <c r="AD57" s="6"/>
      <c r="AE57" s="6"/>
      <c r="AF57" s="6"/>
      <c r="AG57" s="6"/>
      <c r="AH57" s="6"/>
      <c r="AI57" s="6"/>
    </row>
    <row r="58" spans="1:35" ht="24" customHeight="1" thickBot="1">
      <c r="A58" s="192"/>
      <c r="B58" s="664" t="s">
        <v>1596</v>
      </c>
      <c r="C58" s="485"/>
      <c r="D58" s="665">
        <f>+D54-D57</f>
        <v>0</v>
      </c>
      <c r="E58" s="665">
        <f>+E54-E57</f>
        <v>0</v>
      </c>
      <c r="F58" s="665">
        <f>+F54-F57</f>
        <v>0</v>
      </c>
      <c r="G58" s="201"/>
      <c r="H58" s="200"/>
      <c r="I58" s="624"/>
      <c r="J58" s="192"/>
      <c r="V58" s="12"/>
      <c r="W58" s="12"/>
      <c r="X58" s="12"/>
      <c r="Y58" s="6"/>
      <c r="Z58" s="6"/>
      <c r="AA58" s="6"/>
      <c r="AB58" s="6"/>
      <c r="AC58" s="6"/>
      <c r="AD58" s="6"/>
      <c r="AE58" s="6"/>
      <c r="AF58" s="6"/>
      <c r="AG58" s="6"/>
      <c r="AH58" s="6"/>
      <c r="AI58" s="6"/>
    </row>
    <row r="59" spans="1:35" ht="24" customHeight="1">
      <c r="A59" s="200"/>
      <c r="B59" s="688" t="s">
        <v>1733</v>
      </c>
      <c r="C59" s="200"/>
      <c r="D59" s="200"/>
      <c r="E59" s="200"/>
      <c r="F59" s="200"/>
      <c r="G59" s="200"/>
      <c r="H59" s="200"/>
      <c r="I59" s="624"/>
      <c r="J59" s="192"/>
      <c r="V59" s="12"/>
      <c r="W59" s="12"/>
      <c r="X59" s="12"/>
      <c r="Y59" s="6"/>
      <c r="Z59" s="6"/>
      <c r="AA59" s="6"/>
      <c r="AB59" s="6"/>
      <c r="AC59" s="6"/>
      <c r="AD59" s="6"/>
      <c r="AE59" s="6"/>
      <c r="AF59" s="6"/>
      <c r="AG59" s="6"/>
      <c r="AH59" s="6"/>
      <c r="AI59" s="6"/>
    </row>
    <row r="60" spans="1:35" ht="24" customHeight="1">
      <c r="A60" s="192"/>
      <c r="B60" s="688" t="s">
        <v>1734</v>
      </c>
      <c r="G60" s="201"/>
      <c r="H60" s="200"/>
      <c r="I60" s="624"/>
      <c r="J60" s="624"/>
      <c r="O60" s="216"/>
      <c r="P60" s="216"/>
      <c r="Q60" s="216"/>
      <c r="R60" s="39"/>
      <c r="S60" s="39"/>
      <c r="T60" s="39"/>
      <c r="U60" s="39"/>
      <c r="V60" s="6"/>
      <c r="W60" s="6"/>
      <c r="X60" s="6"/>
      <c r="Y60" s="6"/>
      <c r="Z60" s="6"/>
      <c r="AA60" s="6"/>
      <c r="AB60" s="6"/>
      <c r="AC60" s="6"/>
      <c r="AD60" s="6"/>
      <c r="AE60" s="6"/>
      <c r="AF60" s="6"/>
      <c r="AG60" s="6"/>
      <c r="AH60" s="6"/>
      <c r="AI60" s="6"/>
    </row>
    <row r="61" spans="1:35">
      <c r="A61" s="192"/>
      <c r="B61" s="192"/>
      <c r="C61" s="192"/>
      <c r="D61" s="192"/>
      <c r="E61" s="192"/>
      <c r="F61" s="192"/>
      <c r="G61" s="192"/>
      <c r="H61" s="192"/>
      <c r="I61" s="192"/>
      <c r="J61" s="192"/>
    </row>
    <row r="62" spans="1:35">
      <c r="A62" s="192"/>
      <c r="B62" s="192"/>
      <c r="C62" s="192"/>
      <c r="D62" s="192"/>
      <c r="E62" s="192"/>
      <c r="F62" s="192"/>
      <c r="G62" s="192"/>
      <c r="H62" s="192"/>
      <c r="I62" s="192"/>
      <c r="J62" s="192"/>
    </row>
    <row r="63" spans="1:35" ht="33">
      <c r="A63" s="192"/>
      <c r="B63" s="624"/>
      <c r="C63" s="624"/>
      <c r="D63" s="624"/>
      <c r="E63" s="624"/>
      <c r="F63" s="624"/>
      <c r="G63" s="201"/>
      <c r="H63" s="200"/>
      <c r="I63" s="624"/>
      <c r="J63" s="624"/>
      <c r="O63" s="216"/>
      <c r="P63" s="216"/>
      <c r="Q63" s="216"/>
      <c r="R63" s="39"/>
      <c r="S63" s="39"/>
      <c r="T63" s="39"/>
      <c r="U63" s="39"/>
      <c r="V63" s="6"/>
      <c r="W63" s="6"/>
      <c r="X63" s="6"/>
      <c r="Y63" s="6"/>
      <c r="Z63" s="6"/>
      <c r="AA63" s="6"/>
      <c r="AB63" s="6"/>
      <c r="AC63" s="6"/>
      <c r="AD63" s="6"/>
      <c r="AE63" s="6"/>
      <c r="AF63" s="6"/>
      <c r="AG63" s="6"/>
      <c r="AH63" s="6"/>
      <c r="AI63" s="6"/>
    </row>
    <row r="64" spans="1:35" ht="33">
      <c r="A64" s="192"/>
      <c r="B64" s="624"/>
      <c r="C64" s="624"/>
      <c r="D64" s="624"/>
      <c r="E64" s="624"/>
      <c r="F64" s="624"/>
      <c r="G64" s="624"/>
      <c r="H64" s="624"/>
      <c r="I64" s="624"/>
      <c r="J64" s="624"/>
      <c r="O64" s="216"/>
      <c r="P64" s="216"/>
      <c r="Q64" s="216"/>
      <c r="R64" s="39"/>
      <c r="S64" s="39"/>
      <c r="T64" s="39"/>
      <c r="U64" s="39"/>
      <c r="V64" s="6"/>
      <c r="W64" s="6"/>
      <c r="X64" s="6"/>
      <c r="Y64" s="6"/>
      <c r="Z64" s="6"/>
      <c r="AA64" s="6"/>
      <c r="AB64" s="6"/>
      <c r="AC64" s="6"/>
      <c r="AD64" s="6"/>
      <c r="AE64" s="6"/>
      <c r="AF64" s="6"/>
      <c r="AG64" s="6"/>
      <c r="AH64" s="6"/>
      <c r="AI64" s="6"/>
    </row>
    <row r="65" spans="1:35" ht="33">
      <c r="A65" s="192"/>
      <c r="B65" s="624"/>
      <c r="C65" s="624"/>
      <c r="D65" s="626"/>
      <c r="E65" s="626"/>
      <c r="F65" s="626"/>
      <c r="G65" s="626"/>
      <c r="H65" s="624"/>
      <c r="I65" s="624"/>
      <c r="J65" s="624"/>
      <c r="O65" s="216"/>
      <c r="P65" s="216"/>
      <c r="Q65" s="216"/>
      <c r="R65" s="39"/>
      <c r="S65" s="39"/>
      <c r="T65" s="39"/>
      <c r="U65" s="39"/>
      <c r="V65" s="6"/>
      <c r="W65" s="6"/>
      <c r="X65" s="6"/>
      <c r="Y65" s="6"/>
      <c r="Z65" s="6"/>
      <c r="AA65" s="6"/>
      <c r="AB65" s="6"/>
      <c r="AC65" s="6"/>
      <c r="AD65" s="6"/>
      <c r="AE65" s="6"/>
      <c r="AF65" s="6"/>
      <c r="AG65" s="6"/>
      <c r="AH65" s="6"/>
      <c r="AI65" s="6"/>
    </row>
    <row r="66" spans="1:35" ht="33">
      <c r="A66" s="192"/>
      <c r="B66" s="624"/>
      <c r="C66" s="624"/>
      <c r="D66" s="624"/>
      <c r="E66" s="624"/>
      <c r="F66" s="624"/>
      <c r="G66" s="624"/>
      <c r="H66" s="624"/>
      <c r="I66" s="624"/>
      <c r="J66" s="624"/>
      <c r="O66" s="216"/>
      <c r="P66" s="216"/>
      <c r="Q66" s="216"/>
      <c r="R66" s="39"/>
      <c r="S66" s="39"/>
      <c r="T66" s="39"/>
      <c r="U66" s="39"/>
      <c r="V66" s="6"/>
      <c r="W66" s="6"/>
      <c r="X66" s="6"/>
      <c r="Y66" s="6"/>
      <c r="Z66" s="6"/>
      <c r="AA66" s="6"/>
      <c r="AB66" s="6"/>
      <c r="AC66" s="6"/>
      <c r="AD66" s="6"/>
      <c r="AE66" s="6"/>
      <c r="AF66" s="6"/>
      <c r="AG66" s="6"/>
      <c r="AH66" s="6"/>
      <c r="AI66" s="6"/>
    </row>
    <row r="67" spans="1:35" ht="33">
      <c r="A67" s="192"/>
      <c r="B67" s="624"/>
      <c r="C67" s="624"/>
      <c r="D67" s="624"/>
      <c r="E67" s="624"/>
      <c r="F67" s="624"/>
      <c r="G67" s="624"/>
      <c r="H67" s="624"/>
      <c r="I67" s="624"/>
      <c r="J67" s="624"/>
      <c r="O67" s="216"/>
      <c r="P67" s="216"/>
      <c r="Q67" s="216"/>
      <c r="R67" s="39"/>
      <c r="S67" s="39"/>
      <c r="T67" s="39"/>
      <c r="U67" s="39"/>
      <c r="V67" s="6"/>
      <c r="W67" s="6"/>
      <c r="X67" s="6"/>
      <c r="Y67" s="6"/>
      <c r="Z67" s="6"/>
      <c r="AA67" s="6"/>
      <c r="AB67" s="6"/>
      <c r="AC67" s="6"/>
      <c r="AD67" s="6"/>
      <c r="AE67" s="6"/>
      <c r="AF67" s="6"/>
      <c r="AG67" s="6"/>
      <c r="AH67" s="6"/>
      <c r="AI67" s="6"/>
    </row>
    <row r="68" spans="1:35" ht="35.1" customHeight="1">
      <c r="A68" s="192"/>
      <c r="B68" s="624"/>
      <c r="C68" s="624"/>
      <c r="D68" s="624"/>
      <c r="E68" s="624"/>
      <c r="F68" s="624"/>
      <c r="G68" s="624"/>
      <c r="H68" s="624"/>
      <c r="I68" s="624"/>
      <c r="J68" s="624"/>
      <c r="O68" s="216"/>
      <c r="P68" s="216"/>
      <c r="Q68" s="216"/>
      <c r="R68" s="39"/>
      <c r="S68" s="39"/>
      <c r="T68" s="39"/>
      <c r="U68" s="39"/>
      <c r="V68" s="6"/>
      <c r="W68" s="6"/>
      <c r="X68" s="6"/>
      <c r="Y68" s="6"/>
      <c r="Z68" s="6"/>
      <c r="AA68" s="6"/>
      <c r="AB68" s="6"/>
      <c r="AC68" s="6"/>
      <c r="AD68" s="6"/>
      <c r="AE68" s="6"/>
      <c r="AF68" s="6"/>
      <c r="AG68" s="6"/>
      <c r="AH68" s="6"/>
      <c r="AI68" s="6"/>
    </row>
    <row r="69" spans="1:35" ht="35.1" customHeight="1">
      <c r="A69" s="192"/>
      <c r="B69" s="624"/>
      <c r="C69" s="624"/>
      <c r="D69" s="624"/>
      <c r="E69" s="624"/>
      <c r="F69" s="624"/>
      <c r="G69" s="624"/>
      <c r="H69" s="624"/>
      <c r="I69" s="624"/>
      <c r="J69" s="624"/>
      <c r="O69" s="216"/>
      <c r="P69" s="216"/>
      <c r="Q69" s="216"/>
      <c r="R69" s="39"/>
      <c r="S69" s="39"/>
      <c r="T69" s="39"/>
      <c r="U69" s="39"/>
      <c r="V69" s="6"/>
      <c r="W69" s="6"/>
      <c r="X69" s="6"/>
      <c r="Y69" s="6"/>
      <c r="Z69" s="6"/>
      <c r="AA69" s="6"/>
      <c r="AB69" s="6"/>
      <c r="AC69" s="6"/>
      <c r="AD69" s="6"/>
      <c r="AE69" s="6"/>
      <c r="AF69" s="6"/>
      <c r="AG69" s="6"/>
      <c r="AH69" s="6"/>
      <c r="AI69" s="6"/>
    </row>
    <row r="70" spans="1:35" ht="35.1" customHeight="1">
      <c r="A70" s="192"/>
      <c r="B70" s="624"/>
      <c r="C70" s="624"/>
      <c r="D70" s="624"/>
      <c r="E70" s="624"/>
      <c r="F70" s="624"/>
      <c r="G70" s="624"/>
      <c r="H70" s="624"/>
      <c r="I70" s="624"/>
      <c r="J70" s="624"/>
      <c r="O70" s="216"/>
      <c r="P70" s="216"/>
      <c r="Q70" s="216"/>
      <c r="R70" s="39"/>
      <c r="S70" s="39"/>
      <c r="T70" s="39"/>
      <c r="U70" s="39"/>
      <c r="V70" s="6"/>
      <c r="W70" s="6"/>
      <c r="X70" s="6"/>
      <c r="Y70" s="6"/>
      <c r="Z70" s="6"/>
      <c r="AA70" s="6"/>
      <c r="AB70" s="6"/>
      <c r="AC70" s="6"/>
      <c r="AD70" s="6"/>
      <c r="AE70" s="6"/>
      <c r="AF70" s="6"/>
      <c r="AG70" s="6"/>
      <c r="AH70" s="6"/>
      <c r="AI70" s="6"/>
    </row>
    <row r="71" spans="1:35" ht="35.1" customHeight="1">
      <c r="A71" s="192"/>
      <c r="B71" s="624"/>
      <c r="C71" s="624"/>
      <c r="D71" s="624"/>
      <c r="E71" s="624"/>
      <c r="F71" s="624"/>
      <c r="G71" s="624"/>
      <c r="H71" s="624"/>
      <c r="I71" s="624"/>
      <c r="J71" s="624"/>
      <c r="O71" s="216"/>
      <c r="P71" s="216"/>
      <c r="Q71" s="216"/>
      <c r="R71" s="39"/>
      <c r="S71" s="39"/>
      <c r="T71" s="39"/>
      <c r="U71" s="39"/>
      <c r="V71" s="6"/>
      <c r="W71" s="6"/>
      <c r="X71" s="6"/>
      <c r="Y71" s="6"/>
      <c r="Z71" s="6"/>
      <c r="AA71" s="6"/>
      <c r="AB71" s="6"/>
      <c r="AC71" s="6"/>
      <c r="AD71" s="6"/>
      <c r="AE71" s="6"/>
      <c r="AF71" s="6"/>
      <c r="AG71" s="6"/>
      <c r="AH71" s="6"/>
      <c r="AI71" s="6"/>
    </row>
    <row r="72" spans="1:35" ht="35.1" customHeight="1">
      <c r="A72" s="192"/>
      <c r="B72" s="624"/>
      <c r="C72" s="624"/>
      <c r="D72" s="624"/>
      <c r="E72" s="624"/>
      <c r="F72" s="624"/>
      <c r="G72" s="624"/>
      <c r="H72" s="624"/>
      <c r="I72" s="624"/>
      <c r="J72" s="624"/>
      <c r="O72" s="216"/>
      <c r="P72" s="216"/>
      <c r="Q72" s="216"/>
      <c r="R72" s="39"/>
      <c r="S72" s="39"/>
      <c r="T72" s="39"/>
      <c r="U72" s="39"/>
      <c r="V72" s="6"/>
      <c r="W72" s="6"/>
      <c r="X72" s="6"/>
      <c r="Y72" s="6"/>
      <c r="Z72" s="6"/>
      <c r="AA72" s="6"/>
      <c r="AB72" s="6"/>
      <c r="AC72" s="6"/>
      <c r="AD72" s="6"/>
      <c r="AE72" s="6"/>
      <c r="AF72" s="6"/>
      <c r="AG72" s="6"/>
      <c r="AH72" s="6"/>
      <c r="AI72" s="6"/>
    </row>
    <row r="73" spans="1:35" ht="35.1" customHeight="1">
      <c r="A73" s="192"/>
      <c r="B73" s="624"/>
      <c r="C73" s="624"/>
      <c r="D73" s="624"/>
      <c r="E73" s="624"/>
      <c r="F73" s="624"/>
      <c r="G73" s="624"/>
      <c r="H73" s="624"/>
      <c r="I73" s="624"/>
      <c r="J73" s="624"/>
      <c r="K73" s="216"/>
      <c r="L73" s="216"/>
      <c r="M73" s="216"/>
      <c r="N73" s="216"/>
      <c r="O73" s="216"/>
      <c r="P73" s="216"/>
      <c r="Q73" s="216"/>
      <c r="R73" s="39"/>
      <c r="S73" s="39"/>
      <c r="T73" s="39"/>
      <c r="U73" s="39"/>
      <c r="V73" s="6"/>
      <c r="W73" s="6"/>
      <c r="X73" s="6"/>
      <c r="Y73" s="6"/>
      <c r="Z73" s="6"/>
      <c r="AA73" s="6"/>
      <c r="AB73" s="6"/>
      <c r="AC73" s="6"/>
      <c r="AD73" s="6"/>
      <c r="AE73" s="6"/>
      <c r="AF73" s="6"/>
      <c r="AG73" s="6"/>
      <c r="AH73" s="6"/>
      <c r="AI73" s="6"/>
    </row>
    <row r="74" spans="1:35" ht="35.1" customHeight="1">
      <c r="A74" s="192"/>
      <c r="B74" s="624"/>
      <c r="C74" s="624"/>
      <c r="D74" s="624"/>
      <c r="E74" s="624"/>
      <c r="F74" s="624"/>
      <c r="G74" s="624"/>
      <c r="H74" s="624"/>
      <c r="I74" s="624"/>
      <c r="J74" s="624"/>
      <c r="K74" s="216"/>
      <c r="L74" s="216"/>
      <c r="M74" s="216"/>
      <c r="N74" s="216"/>
      <c r="O74" s="216"/>
      <c r="P74" s="216"/>
      <c r="Q74" s="216"/>
      <c r="R74" s="39"/>
      <c r="S74" s="39"/>
      <c r="T74" s="39"/>
      <c r="U74" s="39"/>
      <c r="V74" s="6"/>
      <c r="W74" s="6"/>
      <c r="X74" s="6"/>
      <c r="Y74" s="6"/>
      <c r="Z74" s="6"/>
      <c r="AA74" s="6"/>
      <c r="AB74" s="6"/>
      <c r="AC74" s="6"/>
      <c r="AD74" s="6"/>
      <c r="AE74" s="6"/>
      <c r="AF74" s="6"/>
      <c r="AG74" s="6"/>
      <c r="AH74" s="6"/>
      <c r="AI74" s="6"/>
    </row>
    <row r="75" spans="1:35" ht="35.1" customHeight="1">
      <c r="A75" s="192"/>
      <c r="B75" s="624"/>
      <c r="C75" s="624"/>
      <c r="D75" s="624"/>
      <c r="E75" s="624"/>
      <c r="F75" s="624"/>
      <c r="G75" s="624"/>
      <c r="H75" s="624"/>
      <c r="I75" s="624"/>
      <c r="J75" s="624"/>
      <c r="K75" s="216"/>
      <c r="L75" s="216"/>
      <c r="M75" s="216"/>
      <c r="N75" s="216"/>
      <c r="O75" s="216"/>
      <c r="P75" s="216"/>
      <c r="Q75" s="216"/>
      <c r="R75" s="39"/>
      <c r="S75" s="39"/>
      <c r="T75" s="39"/>
      <c r="U75" s="39"/>
      <c r="V75" s="6"/>
      <c r="W75" s="6"/>
      <c r="X75" s="6"/>
      <c r="Y75" s="6"/>
      <c r="Z75" s="6"/>
      <c r="AA75" s="6"/>
      <c r="AB75" s="6"/>
      <c r="AC75" s="6"/>
      <c r="AD75" s="6"/>
      <c r="AE75" s="6"/>
      <c r="AF75" s="6"/>
      <c r="AG75" s="6"/>
      <c r="AH75" s="6"/>
      <c r="AI75" s="6"/>
    </row>
    <row r="76" spans="1:35" ht="35.1" customHeight="1">
      <c r="A76" s="192"/>
      <c r="B76" s="624"/>
      <c r="C76" s="624"/>
      <c r="D76" s="624"/>
      <c r="E76" s="624"/>
      <c r="F76" s="624"/>
      <c r="G76" s="624"/>
      <c r="H76" s="624"/>
      <c r="I76" s="624"/>
      <c r="J76" s="624"/>
      <c r="K76" s="216"/>
      <c r="L76" s="216"/>
      <c r="M76" s="216"/>
      <c r="N76" s="216"/>
      <c r="O76" s="216"/>
      <c r="P76" s="216"/>
      <c r="Q76" s="216"/>
      <c r="R76" s="39"/>
      <c r="S76" s="39"/>
      <c r="T76" s="39"/>
      <c r="U76" s="39"/>
      <c r="V76" s="6"/>
      <c r="W76" s="6"/>
      <c r="X76" s="6"/>
      <c r="Y76" s="6"/>
      <c r="Z76" s="6"/>
      <c r="AA76" s="6"/>
      <c r="AB76" s="6"/>
      <c r="AC76" s="6"/>
      <c r="AD76" s="6"/>
      <c r="AE76" s="6"/>
      <c r="AF76" s="6"/>
      <c r="AG76" s="6"/>
      <c r="AH76" s="6"/>
      <c r="AI76" s="6"/>
    </row>
    <row r="77" spans="1:35" ht="35.1" customHeight="1">
      <c r="A77" s="192"/>
      <c r="B77" s="6"/>
      <c r="C77" s="6"/>
      <c r="D77" s="6"/>
      <c r="E77" s="6"/>
      <c r="F77" s="6"/>
      <c r="G77" s="6"/>
      <c r="H77" s="6"/>
      <c r="I77" s="6"/>
      <c r="J77" s="6"/>
      <c r="R77" s="6"/>
      <c r="S77" s="6"/>
      <c r="T77" s="6"/>
      <c r="U77" s="6"/>
      <c r="V77" s="6"/>
      <c r="W77" s="6"/>
      <c r="X77" s="6"/>
      <c r="Y77" s="6"/>
      <c r="Z77" s="6"/>
      <c r="AA77" s="6"/>
      <c r="AB77" s="6"/>
      <c r="AC77" s="6"/>
      <c r="AD77" s="6"/>
      <c r="AE77" s="6"/>
      <c r="AF77" s="6"/>
      <c r="AG77" s="6"/>
      <c r="AH77" s="6"/>
      <c r="AI77" s="6"/>
    </row>
    <row r="78" spans="1:35" ht="35.1" customHeight="1">
      <c r="A78" s="6"/>
      <c r="B78" s="6"/>
      <c r="C78" s="6"/>
      <c r="D78" s="6"/>
      <c r="E78" s="6"/>
      <c r="F78" s="6"/>
      <c r="G78" s="6"/>
      <c r="H78" s="6"/>
      <c r="I78" s="6"/>
      <c r="J78" s="6"/>
      <c r="R78" s="6"/>
      <c r="S78" s="6"/>
      <c r="T78" s="6"/>
      <c r="U78" s="6"/>
      <c r="V78" s="6"/>
      <c r="W78" s="6"/>
      <c r="X78" s="6"/>
      <c r="Y78" s="6"/>
      <c r="Z78" s="6"/>
      <c r="AA78" s="6"/>
      <c r="AB78" s="6"/>
      <c r="AC78" s="6"/>
      <c r="AD78" s="6"/>
      <c r="AE78" s="6"/>
      <c r="AF78" s="6"/>
      <c r="AG78" s="6"/>
      <c r="AH78" s="6"/>
      <c r="AI78" s="6"/>
    </row>
    <row r="79" spans="1:35" ht="35.1" customHeight="1">
      <c r="A79" s="6"/>
      <c r="B79" s="6"/>
      <c r="C79" s="6"/>
      <c r="D79" s="6"/>
      <c r="E79" s="6"/>
      <c r="F79" s="6"/>
      <c r="G79" s="6"/>
      <c r="H79" s="6"/>
      <c r="I79" s="6"/>
      <c r="J79" s="6"/>
      <c r="R79" s="6"/>
      <c r="S79" s="6"/>
      <c r="T79" s="6"/>
      <c r="U79" s="6"/>
      <c r="V79" s="6"/>
      <c r="W79" s="6"/>
      <c r="X79" s="6"/>
      <c r="Y79" s="6"/>
      <c r="Z79" s="6"/>
      <c r="AA79" s="6"/>
      <c r="AB79" s="6"/>
      <c r="AC79" s="6"/>
      <c r="AD79" s="6"/>
      <c r="AE79" s="6"/>
      <c r="AF79" s="6"/>
      <c r="AG79" s="6"/>
      <c r="AH79" s="6"/>
      <c r="AI79" s="6"/>
    </row>
    <row r="80" spans="1:35">
      <c r="A80" s="6"/>
      <c r="B80" s="6"/>
      <c r="C80" s="6"/>
      <c r="D80" s="6"/>
      <c r="E80" s="6"/>
      <c r="F80" s="6"/>
      <c r="G80" s="6"/>
      <c r="H80" s="6"/>
      <c r="I80" s="6"/>
      <c r="J80" s="6"/>
      <c r="R80" s="6"/>
      <c r="S80" s="6"/>
      <c r="T80" s="6"/>
      <c r="U80" s="6"/>
      <c r="V80" s="6"/>
      <c r="W80" s="6"/>
      <c r="X80" s="6"/>
      <c r="Y80" s="6"/>
      <c r="Z80" s="6"/>
      <c r="AA80" s="6"/>
      <c r="AB80" s="6"/>
      <c r="AC80" s="6"/>
      <c r="AD80" s="6"/>
      <c r="AE80" s="6"/>
      <c r="AF80" s="6"/>
      <c r="AG80" s="6"/>
      <c r="AH80" s="6"/>
      <c r="AI80" s="6"/>
    </row>
    <row r="81" spans="1:1">
      <c r="A81" s="6"/>
    </row>
  </sheetData>
  <sheetProtection algorithmName="SHA-512" hashValue="SJJ3x45VYUZtWhywLni/HWS5V/ZQ4aczblljXe8CTHYPTwips1RB8Q8gii7tXWlNc38zlrdivKS2cTkWMIIdAQ==" saltValue="pzVRzJDyaF3f3C5TVFhKXw==" spinCount="100000" sheet="1" objects="1" scenarios="1"/>
  <mergeCells count="43">
    <mergeCell ref="B4:C4"/>
    <mergeCell ref="B25:C25"/>
    <mergeCell ref="B27:C27"/>
    <mergeCell ref="B26:C26"/>
    <mergeCell ref="B15:C15"/>
    <mergeCell ref="B16:C16"/>
    <mergeCell ref="B17:C17"/>
    <mergeCell ref="B18:C18"/>
    <mergeCell ref="B19:C19"/>
    <mergeCell ref="B11:C11"/>
    <mergeCell ref="B13:C13"/>
    <mergeCell ref="B12:C12"/>
    <mergeCell ref="B10:C10"/>
    <mergeCell ref="B14:C14"/>
    <mergeCell ref="B28:C28"/>
    <mergeCell ref="B20:C20"/>
    <mergeCell ref="B21:C21"/>
    <mergeCell ref="B22:C22"/>
    <mergeCell ref="B23:C23"/>
    <mergeCell ref="B24:C24"/>
    <mergeCell ref="B29:C29"/>
    <mergeCell ref="B30:C30"/>
    <mergeCell ref="B31:C31"/>
    <mergeCell ref="B33:C33"/>
    <mergeCell ref="B37:C37"/>
    <mergeCell ref="B35:F35"/>
    <mergeCell ref="B34:C34"/>
    <mergeCell ref="B43:C43"/>
    <mergeCell ref="B44:C44"/>
    <mergeCell ref="B45:C45"/>
    <mergeCell ref="B38:C38"/>
    <mergeCell ref="B39:C39"/>
    <mergeCell ref="B40:C40"/>
    <mergeCell ref="B41:C41"/>
    <mergeCell ref="B42:C42"/>
    <mergeCell ref="B57:C57"/>
    <mergeCell ref="B46:C46"/>
    <mergeCell ref="B48:C48"/>
    <mergeCell ref="B51:C51"/>
    <mergeCell ref="B54:C54"/>
    <mergeCell ref="B49:C49"/>
    <mergeCell ref="B52:C52"/>
    <mergeCell ref="B55:C55"/>
  </mergeCells>
  <phoneticPr fontId="61" type="noConversion"/>
  <conditionalFormatting sqref="D16:F32">
    <cfRule type="expression" dxfId="87" priority="7">
      <formula>D$6&lt;(12-#REF!+1)</formula>
    </cfRule>
    <cfRule type="expression" dxfId="86" priority="8">
      <formula>D$6&lt;12-#REF!+1</formula>
    </cfRule>
  </conditionalFormatting>
  <conditionalFormatting sqref="D38:F47">
    <cfRule type="expression" dxfId="85" priority="5">
      <formula>D$6&lt;(12-#REF!+1)</formula>
    </cfRule>
    <cfRule type="expression" dxfId="84" priority="6">
      <formula>D$6&lt;12-#REF!+1</formula>
    </cfRule>
  </conditionalFormatting>
  <conditionalFormatting sqref="D51:F51">
    <cfRule type="expression" dxfId="83" priority="3">
      <formula>D$6&lt;(12-#REF!+1)</formula>
    </cfRule>
    <cfRule type="expression" dxfId="82" priority="4">
      <formula>D$6&lt;12-#REF!+1</formula>
    </cfRule>
  </conditionalFormatting>
  <conditionalFormatting sqref="D57:F58">
    <cfRule type="expression" dxfId="81" priority="1">
      <formula>D$6&lt;(12-#REF!+1)</formula>
    </cfRule>
    <cfRule type="expression" dxfId="80" priority="2">
      <formula>D$6&lt;12-#REF!+1</formula>
    </cfRule>
  </conditionalFormatting>
  <printOptions horizontalCentered="1" verticalCentered="1"/>
  <pageMargins left="0.23622047244094491" right="0.23622047244094491" top="0.74803149606299213" bottom="0.74803149606299213" header="0.51181102362204722" footer="0.51181102362204722"/>
  <pageSetup paperSize="9" scale="59" firstPageNumber="0" orientation="portrait" blackAndWhite="1" horizontalDpi="4294967293" verticalDpi="4294967293" r:id="rId1"/>
  <headerFooter alignWithMargins="0"/>
  <ignoredErrors>
    <ignoredError sqref="E12:F1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0"/>
    <pageSetUpPr fitToPage="1"/>
  </sheetPr>
  <dimension ref="A1:BF1914"/>
  <sheetViews>
    <sheetView zoomScale="60" zoomScaleNormal="60" workbookViewId="0">
      <selection activeCell="D10" sqref="D10"/>
    </sheetView>
  </sheetViews>
  <sheetFormatPr baseColWidth="10" defaultColWidth="11.7109375" defaultRowHeight="15.75"/>
  <cols>
    <col min="1" max="1" width="7" style="20" customWidth="1"/>
    <col min="2" max="2" width="73.140625" style="142" customWidth="1"/>
    <col min="3" max="3" width="52.28515625" style="142" customWidth="1"/>
    <col min="4" max="4" width="21.85546875" style="143" customWidth="1"/>
    <col min="5" max="5" width="6.28515625" style="143" customWidth="1"/>
    <col min="6" max="6" width="67.28515625" style="20" customWidth="1"/>
    <col min="7" max="7" width="4.42578125" style="302" hidden="1" customWidth="1"/>
    <col min="8" max="8" width="13.28515625" style="143" hidden="1" customWidth="1"/>
    <col min="9" max="43" width="12.42578125" style="143" customWidth="1"/>
    <col min="44" max="44" width="10.42578125" style="143" customWidth="1"/>
    <col min="46" max="16384" width="11.7109375" style="20"/>
  </cols>
  <sheetData>
    <row r="1" spans="1:56">
      <c r="A1" s="161"/>
      <c r="B1" s="308"/>
      <c r="C1" s="308"/>
      <c r="D1" s="515"/>
      <c r="E1" s="515"/>
      <c r="F1" s="161"/>
      <c r="G1" s="516"/>
      <c r="H1" s="515"/>
      <c r="I1" s="515"/>
      <c r="J1" s="515"/>
      <c r="K1" s="515"/>
      <c r="L1" s="515"/>
      <c r="M1" s="515"/>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T1" s="2"/>
      <c r="AU1" s="2"/>
      <c r="AV1" s="2"/>
      <c r="AW1" s="2"/>
      <c r="AX1" s="2"/>
      <c r="AY1" s="2"/>
      <c r="AZ1" s="2"/>
      <c r="BA1" s="2"/>
      <c r="BB1" s="2"/>
      <c r="BC1" s="2"/>
      <c r="BD1" s="2"/>
    </row>
    <row r="2" spans="1:56">
      <c r="A2" s="161"/>
      <c r="B2" s="517"/>
      <c r="D2" s="515"/>
      <c r="E2" s="515"/>
      <c r="F2" s="161"/>
      <c r="G2" s="352"/>
      <c r="H2" s="515"/>
      <c r="I2" s="515"/>
      <c r="J2" s="515"/>
      <c r="K2" s="515"/>
      <c r="L2" s="515"/>
      <c r="M2" s="515"/>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T2" s="2"/>
      <c r="AU2" s="2"/>
      <c r="AV2" s="2"/>
      <c r="AW2" s="2"/>
      <c r="AX2" s="2"/>
      <c r="AY2" s="2"/>
      <c r="AZ2" s="2"/>
      <c r="BA2" s="2"/>
      <c r="BB2" s="2"/>
      <c r="BC2" s="2"/>
      <c r="BD2" s="2"/>
    </row>
    <row r="3" spans="1:56">
      <c r="A3" s="161"/>
      <c r="B3" s="126"/>
      <c r="D3" s="515"/>
      <c r="E3" s="515"/>
      <c r="F3" s="161"/>
      <c r="G3" s="352"/>
      <c r="H3" s="515"/>
      <c r="I3" s="515"/>
      <c r="J3" s="515"/>
      <c r="K3" s="515"/>
      <c r="L3" s="515"/>
      <c r="M3" s="515"/>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T3" s="2"/>
      <c r="AU3" s="2"/>
      <c r="AV3" s="2"/>
      <c r="AW3" s="2"/>
      <c r="AX3" s="2"/>
      <c r="AY3" s="2"/>
      <c r="AZ3" s="2"/>
      <c r="BA3" s="2"/>
      <c r="BB3" s="2"/>
      <c r="BC3" s="2"/>
      <c r="BD3" s="2"/>
    </row>
    <row r="4" spans="1:56" ht="24.75" customHeight="1" thickBot="1">
      <c r="A4" s="161"/>
      <c r="B4" s="126"/>
      <c r="C4" s="126"/>
      <c r="D4" s="515"/>
      <c r="E4" s="515"/>
      <c r="F4" s="161"/>
      <c r="G4" s="352"/>
      <c r="H4" s="518" t="s">
        <v>96</v>
      </c>
      <c r="I4" s="515"/>
      <c r="J4" s="515"/>
      <c r="K4" s="515"/>
      <c r="L4" s="515"/>
      <c r="M4" s="515"/>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T4" s="2"/>
      <c r="AU4" s="2"/>
      <c r="AV4" s="2"/>
      <c r="AW4" s="2"/>
      <c r="AX4" s="2"/>
      <c r="AY4" s="2"/>
      <c r="AZ4" s="2"/>
      <c r="BA4" s="2"/>
      <c r="BB4" s="2"/>
      <c r="BC4" s="2"/>
      <c r="BD4" s="2"/>
    </row>
    <row r="5" spans="1:56" ht="24.75" customHeight="1" thickBot="1">
      <c r="A5" s="161"/>
      <c r="B5" s="552" t="str">
        <f>+Privatentnahmen!B2</f>
        <v>Datum: xx.xx.xxxx</v>
      </c>
      <c r="C5" s="135"/>
      <c r="D5" s="515"/>
      <c r="E5" s="515"/>
      <c r="F5" s="161"/>
      <c r="G5" s="352"/>
      <c r="H5" s="518"/>
      <c r="I5" s="515"/>
      <c r="J5" s="515"/>
      <c r="K5" s="515"/>
      <c r="L5" s="515"/>
      <c r="M5" s="515"/>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T5" s="2"/>
      <c r="AU5" s="2"/>
      <c r="AV5" s="2"/>
      <c r="AW5" s="2"/>
      <c r="AX5" s="2"/>
      <c r="AY5" s="2"/>
      <c r="AZ5" s="2"/>
      <c r="BA5" s="2"/>
      <c r="BB5" s="2"/>
      <c r="BC5" s="2"/>
      <c r="BD5" s="2"/>
    </row>
    <row r="6" spans="1:56" ht="24" thickBot="1">
      <c r="A6" s="161"/>
      <c r="B6" s="135"/>
      <c r="C6" s="135"/>
      <c r="D6" s="520"/>
      <c r="E6" s="520"/>
      <c r="F6" s="521"/>
      <c r="G6" s="352"/>
      <c r="H6" s="518" t="s">
        <v>97</v>
      </c>
      <c r="I6" s="515"/>
      <c r="J6" s="515"/>
      <c r="K6" s="515"/>
      <c r="L6" s="515"/>
      <c r="M6" s="515"/>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T6" s="2"/>
      <c r="AU6" s="2"/>
      <c r="AV6" s="2"/>
      <c r="AW6" s="2"/>
      <c r="AX6" s="2"/>
      <c r="AY6" s="2"/>
      <c r="AZ6" s="2"/>
      <c r="BA6" s="2"/>
      <c r="BB6" s="2"/>
      <c r="BC6" s="2"/>
      <c r="BD6" s="2"/>
    </row>
    <row r="7" spans="1:56" ht="24.75" customHeight="1" thickBot="1">
      <c r="A7" s="161"/>
      <c r="B7" s="738" t="str">
        <f>+Privatentnahmen!B4</f>
        <v>Name des Projektes:   XXX</v>
      </c>
      <c r="C7" s="739"/>
      <c r="D7" s="515"/>
      <c r="E7" s="515"/>
      <c r="F7" s="161"/>
      <c r="G7" s="352"/>
      <c r="H7" s="518"/>
      <c r="I7" s="515"/>
      <c r="J7" s="515"/>
      <c r="K7" s="515"/>
      <c r="L7" s="515"/>
      <c r="M7" s="515"/>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T7" s="2"/>
      <c r="AU7" s="2"/>
      <c r="AV7" s="2"/>
      <c r="AW7" s="2"/>
      <c r="AX7" s="2"/>
      <c r="AY7" s="2"/>
      <c r="AZ7" s="2"/>
      <c r="BA7" s="2"/>
      <c r="BB7" s="2"/>
      <c r="BC7" s="2"/>
      <c r="BD7" s="2"/>
    </row>
    <row r="8" spans="1:56" s="73" customFormat="1" ht="39.950000000000003" customHeight="1" thickBot="1">
      <c r="A8" s="191"/>
      <c r="B8" s="522" t="s">
        <v>1654</v>
      </c>
      <c r="C8" s="523"/>
      <c r="D8" s="524"/>
      <c r="E8" s="524"/>
      <c r="F8" s="524"/>
      <c r="G8" s="525"/>
      <c r="H8" s="191"/>
      <c r="I8" s="191"/>
      <c r="J8" s="191"/>
      <c r="K8" s="191"/>
      <c r="L8" s="191"/>
      <c r="M8" s="191"/>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T8" s="19"/>
      <c r="AU8" s="19"/>
      <c r="AV8" s="19"/>
      <c r="AW8" s="19"/>
      <c r="AX8" s="19"/>
      <c r="AY8" s="19"/>
      <c r="AZ8" s="19"/>
      <c r="BA8" s="19"/>
      <c r="BB8" s="19"/>
      <c r="BC8" s="19"/>
      <c r="BD8" s="19"/>
    </row>
    <row r="9" spans="1:56" s="73" customFormat="1" ht="39.950000000000003" customHeight="1">
      <c r="A9" s="191"/>
      <c r="B9" s="526" t="s">
        <v>3</v>
      </c>
      <c r="C9" s="527" t="s">
        <v>1448</v>
      </c>
      <c r="D9" s="528" t="s">
        <v>4</v>
      </c>
      <c r="E9" s="524"/>
      <c r="F9" s="529" t="s">
        <v>2</v>
      </c>
      <c r="G9" s="525"/>
      <c r="H9" s="191"/>
      <c r="I9" s="191"/>
      <c r="J9" s="191"/>
      <c r="K9" s="191"/>
      <c r="L9" s="191"/>
      <c r="M9" s="191"/>
      <c r="AR9" s="19"/>
      <c r="AT9" s="19"/>
      <c r="AU9" s="19"/>
      <c r="AV9" s="19"/>
      <c r="AW9" s="19"/>
      <c r="AX9" s="19"/>
      <c r="AY9" s="19"/>
      <c r="AZ9" s="19"/>
      <c r="BA9" s="19"/>
      <c r="BB9" s="19"/>
      <c r="BC9" s="19"/>
      <c r="BD9" s="19"/>
    </row>
    <row r="10" spans="1:56" s="73" customFormat="1" ht="39.950000000000003" customHeight="1">
      <c r="A10" s="191"/>
      <c r="B10" s="532" t="s">
        <v>5</v>
      </c>
      <c r="C10" s="533"/>
      <c r="D10" s="534">
        <v>0</v>
      </c>
      <c r="E10" s="524"/>
      <c r="F10" s="524" t="s">
        <v>6</v>
      </c>
      <c r="G10" s="525"/>
      <c r="H10" s="191"/>
      <c r="I10" s="191"/>
      <c r="J10" s="191"/>
      <c r="K10" s="191"/>
      <c r="L10" s="191"/>
      <c r="M10" s="191"/>
      <c r="AR10" s="141"/>
      <c r="AT10" s="19"/>
      <c r="AU10" s="19"/>
      <c r="AV10" s="19"/>
      <c r="AW10" s="19"/>
      <c r="AX10" s="19"/>
      <c r="AY10" s="19"/>
      <c r="AZ10" s="19"/>
      <c r="BA10" s="19"/>
      <c r="BB10" s="19"/>
      <c r="BC10" s="19"/>
      <c r="BD10" s="19"/>
    </row>
    <row r="11" spans="1:56" s="73" customFormat="1" ht="39.950000000000003" customHeight="1">
      <c r="A11" s="191"/>
      <c r="B11" s="532" t="s">
        <v>7</v>
      </c>
      <c r="C11" s="533"/>
      <c r="D11" s="534">
        <v>0</v>
      </c>
      <c r="E11" s="524"/>
      <c r="F11" s="524" t="s">
        <v>8</v>
      </c>
      <c r="G11" s="525"/>
      <c r="H11" s="191"/>
      <c r="I11" s="191"/>
      <c r="J11" s="191"/>
      <c r="K11" s="191"/>
      <c r="L11" s="191"/>
      <c r="M11" s="191"/>
      <c r="AR11" s="141"/>
      <c r="AT11" s="19"/>
      <c r="AU11" s="19"/>
      <c r="AV11" s="19"/>
      <c r="AW11" s="19"/>
      <c r="AX11" s="19"/>
      <c r="AY11" s="19"/>
      <c r="AZ11" s="19"/>
      <c r="BA11" s="19"/>
      <c r="BB11" s="19"/>
      <c r="BC11" s="19"/>
      <c r="BD11" s="19"/>
    </row>
    <row r="12" spans="1:56" s="73" customFormat="1" ht="39.950000000000003" customHeight="1">
      <c r="A12" s="191"/>
      <c r="B12" s="532" t="s">
        <v>1651</v>
      </c>
      <c r="C12" s="533"/>
      <c r="D12" s="534">
        <v>0</v>
      </c>
      <c r="E12" s="524"/>
      <c r="F12" s="524" t="s">
        <v>8</v>
      </c>
      <c r="G12" s="525"/>
      <c r="H12" s="191"/>
      <c r="I12" s="191"/>
      <c r="J12" s="191"/>
      <c r="K12" s="191"/>
      <c r="L12" s="191"/>
      <c r="M12" s="191"/>
      <c r="AR12" s="141"/>
      <c r="AT12" s="19"/>
      <c r="AU12" s="19"/>
      <c r="AV12" s="19"/>
      <c r="AW12" s="19"/>
      <c r="AX12" s="19"/>
      <c r="AY12" s="19"/>
      <c r="AZ12" s="19"/>
      <c r="BA12" s="19"/>
      <c r="BB12" s="19"/>
      <c r="BC12" s="19"/>
      <c r="BD12" s="19"/>
    </row>
    <row r="13" spans="1:56" s="73" customFormat="1" ht="39.950000000000003" customHeight="1">
      <c r="A13" s="191"/>
      <c r="B13" s="532" t="s">
        <v>1648</v>
      </c>
      <c r="C13" s="533"/>
      <c r="D13" s="534">
        <v>0</v>
      </c>
      <c r="E13" s="524"/>
      <c r="F13" s="524" t="s">
        <v>8</v>
      </c>
      <c r="G13" s="525"/>
      <c r="H13" s="191"/>
      <c r="I13" s="191"/>
      <c r="J13" s="191"/>
      <c r="K13" s="191"/>
      <c r="L13" s="191"/>
      <c r="M13" s="191"/>
      <c r="AR13" s="141"/>
      <c r="AT13" s="19"/>
      <c r="AU13" s="19"/>
      <c r="AV13" s="19"/>
      <c r="AW13" s="19"/>
      <c r="AX13" s="19"/>
      <c r="AY13" s="19"/>
      <c r="AZ13" s="19"/>
      <c r="BA13" s="19"/>
      <c r="BB13" s="19"/>
      <c r="BC13" s="19"/>
      <c r="BD13" s="19"/>
    </row>
    <row r="14" spans="1:56" s="73" customFormat="1" ht="39.950000000000003" customHeight="1">
      <c r="A14" s="191"/>
      <c r="B14" s="532" t="s">
        <v>1649</v>
      </c>
      <c r="C14" s="533"/>
      <c r="D14" s="534">
        <v>0</v>
      </c>
      <c r="E14" s="524"/>
      <c r="F14" s="524" t="s">
        <v>8</v>
      </c>
      <c r="G14" s="525"/>
      <c r="H14" s="191"/>
      <c r="I14" s="191"/>
      <c r="J14" s="191"/>
      <c r="K14" s="191"/>
      <c r="L14" s="191"/>
      <c r="M14" s="191"/>
      <c r="AR14" s="141"/>
      <c r="AT14" s="19"/>
      <c r="AU14" s="19"/>
      <c r="AV14" s="19"/>
      <c r="AW14" s="19"/>
      <c r="AX14" s="19"/>
      <c r="AY14" s="19"/>
      <c r="AZ14" s="19"/>
      <c r="BA14" s="19"/>
      <c r="BB14" s="19"/>
      <c r="BC14" s="19"/>
      <c r="BD14" s="19"/>
    </row>
    <row r="15" spans="1:56" s="73" customFormat="1" ht="39.950000000000003" customHeight="1">
      <c r="A15" s="191"/>
      <c r="B15" s="532" t="s">
        <v>1670</v>
      </c>
      <c r="C15" s="533"/>
      <c r="D15" s="534">
        <v>0</v>
      </c>
      <c r="E15" s="524"/>
      <c r="F15" s="524" t="s">
        <v>1610</v>
      </c>
      <c r="G15" s="525"/>
      <c r="H15" s="191"/>
      <c r="I15" s="191"/>
      <c r="J15" s="191"/>
      <c r="K15" s="191"/>
      <c r="L15" s="191"/>
      <c r="M15" s="191"/>
      <c r="AR15" s="141"/>
      <c r="AT15" s="19"/>
      <c r="AU15" s="19"/>
      <c r="AV15" s="19"/>
      <c r="AW15" s="19"/>
      <c r="AX15" s="19"/>
      <c r="AY15" s="19"/>
      <c r="AZ15" s="19"/>
      <c r="BA15" s="19"/>
      <c r="BB15" s="19"/>
      <c r="BC15" s="19"/>
      <c r="BD15" s="19"/>
    </row>
    <row r="16" spans="1:56" s="77" customFormat="1" ht="39.950000000000003" customHeight="1">
      <c r="A16" s="535"/>
      <c r="B16" s="532" t="s">
        <v>1650</v>
      </c>
      <c r="C16" s="533"/>
      <c r="D16" s="534">
        <v>0</v>
      </c>
      <c r="E16" s="524"/>
      <c r="F16" s="524" t="s">
        <v>13</v>
      </c>
      <c r="G16" s="525"/>
      <c r="H16" s="535"/>
      <c r="I16" s="535"/>
      <c r="J16" s="535"/>
      <c r="K16" s="535"/>
      <c r="L16" s="535"/>
      <c r="M16" s="535"/>
      <c r="AR16" s="141"/>
      <c r="AT16" s="76"/>
      <c r="AU16" s="76"/>
      <c r="AV16" s="76"/>
      <c r="AW16" s="76"/>
      <c r="AX16" s="76"/>
      <c r="AY16" s="76"/>
      <c r="AZ16" s="76"/>
      <c r="BA16" s="76"/>
      <c r="BB16" s="76"/>
      <c r="BC16" s="76"/>
      <c r="BD16" s="76"/>
    </row>
    <row r="17" spans="1:56" s="73" customFormat="1" ht="39.950000000000003" customHeight="1">
      <c r="A17" s="191"/>
      <c r="B17" s="532" t="s">
        <v>15</v>
      </c>
      <c r="C17" s="536"/>
      <c r="D17" s="534">
        <v>0</v>
      </c>
      <c r="E17" s="537"/>
      <c r="F17" s="524" t="s">
        <v>14</v>
      </c>
      <c r="G17" s="525"/>
      <c r="H17" s="191"/>
      <c r="I17" s="191"/>
      <c r="J17" s="191"/>
      <c r="K17" s="191"/>
      <c r="L17" s="191"/>
      <c r="M17" s="191"/>
      <c r="AR17" s="19"/>
      <c r="AT17" s="19"/>
      <c r="AU17" s="19"/>
      <c r="AV17" s="19"/>
      <c r="AW17" s="19"/>
      <c r="AX17" s="19"/>
      <c r="AY17" s="19"/>
      <c r="AZ17" s="19"/>
      <c r="BA17" s="19"/>
      <c r="BB17" s="19"/>
      <c r="BC17" s="19"/>
      <c r="BD17" s="19"/>
    </row>
    <row r="18" spans="1:56" s="73" customFormat="1" ht="39.950000000000003" customHeight="1" thickBot="1">
      <c r="A18" s="191"/>
      <c r="B18" s="669" t="s">
        <v>1613</v>
      </c>
      <c r="C18" s="670"/>
      <c r="D18" s="671"/>
      <c r="E18" s="524"/>
      <c r="F18" s="524"/>
      <c r="G18" s="525"/>
      <c r="H18" s="191"/>
      <c r="I18" s="191"/>
      <c r="J18" s="191"/>
      <c r="K18" s="191"/>
      <c r="L18" s="191"/>
      <c r="M18" s="191"/>
      <c r="AR18" s="19"/>
      <c r="AT18" s="19"/>
      <c r="AU18" s="19"/>
      <c r="AV18" s="19"/>
      <c r="AW18" s="19"/>
      <c r="AX18" s="19"/>
      <c r="AY18" s="19"/>
      <c r="AZ18" s="19"/>
      <c r="BA18" s="19"/>
      <c r="BB18" s="19"/>
      <c r="BC18" s="19"/>
      <c r="BD18" s="19"/>
    </row>
    <row r="19" spans="1:56" s="73" customFormat="1" ht="39.950000000000003" customHeight="1" thickBot="1">
      <c r="A19" s="191"/>
      <c r="B19" s="505" t="s">
        <v>16</v>
      </c>
      <c r="C19" s="506"/>
      <c r="D19" s="493">
        <f>SUM(D10:D18)</f>
        <v>0</v>
      </c>
      <c r="E19" s="524"/>
      <c r="F19" s="524"/>
      <c r="G19" s="525"/>
      <c r="H19" s="191"/>
      <c r="I19" s="191"/>
      <c r="J19" s="191"/>
      <c r="K19" s="191"/>
      <c r="L19" s="191"/>
      <c r="M19" s="191"/>
      <c r="AR19" s="19"/>
      <c r="AT19" s="19"/>
      <c r="AU19" s="19"/>
      <c r="AV19" s="19"/>
      <c r="AW19" s="19"/>
      <c r="AX19" s="19"/>
      <c r="AY19" s="19"/>
      <c r="AZ19" s="19"/>
      <c r="BA19" s="19"/>
      <c r="BB19" s="19"/>
      <c r="BC19" s="19"/>
      <c r="BD19" s="19"/>
    </row>
    <row r="20" spans="1:56" s="73" customFormat="1" ht="13.5" customHeight="1" thickBot="1">
      <c r="A20" s="191"/>
      <c r="B20" s="530"/>
      <c r="C20" s="530"/>
      <c r="D20" s="531"/>
      <c r="E20" s="531"/>
      <c r="F20" s="524"/>
      <c r="G20" s="525"/>
      <c r="H20" s="191"/>
      <c r="I20" s="191"/>
      <c r="J20" s="191"/>
      <c r="K20" s="191"/>
      <c r="L20" s="191"/>
      <c r="M20" s="191"/>
      <c r="AR20" s="139" t="e">
        <f>IF(AR21=12-#REF!+1,"Start-monat","")</f>
        <v>#REF!</v>
      </c>
      <c r="AT20" s="19"/>
      <c r="AU20" s="19"/>
      <c r="AV20" s="19"/>
      <c r="AW20" s="19"/>
      <c r="AX20" s="19"/>
      <c r="AY20" s="19"/>
      <c r="AZ20" s="19"/>
      <c r="BA20" s="19"/>
      <c r="BB20" s="19"/>
      <c r="BC20" s="19"/>
      <c r="BD20" s="19"/>
    </row>
    <row r="21" spans="1:56" s="73" customFormat="1" ht="39.950000000000003" customHeight="1">
      <c r="A21" s="191"/>
      <c r="B21" s="539" t="s">
        <v>1413</v>
      </c>
      <c r="C21" s="527" t="s">
        <v>1448</v>
      </c>
      <c r="D21" s="528" t="s">
        <v>4</v>
      </c>
      <c r="E21" s="537"/>
      <c r="F21" s="524"/>
      <c r="G21" s="525"/>
      <c r="H21" s="191"/>
      <c r="I21" s="191"/>
      <c r="J21" s="191"/>
      <c r="K21" s="191"/>
      <c r="L21" s="191"/>
      <c r="M21" s="191"/>
      <c r="AR21" s="19"/>
      <c r="AT21" s="19"/>
      <c r="AU21" s="19"/>
      <c r="AV21" s="19"/>
      <c r="AW21" s="19"/>
      <c r="AX21" s="19"/>
      <c r="AY21" s="19"/>
      <c r="AZ21" s="19"/>
      <c r="BA21" s="19"/>
      <c r="BB21" s="19"/>
      <c r="BC21" s="19"/>
      <c r="BD21" s="19"/>
    </row>
    <row r="22" spans="1:56" s="73" customFormat="1" ht="39.950000000000003" customHeight="1">
      <c r="A22" s="191"/>
      <c r="B22" s="532" t="s">
        <v>1414</v>
      </c>
      <c r="C22" s="536"/>
      <c r="D22" s="534">
        <v>0</v>
      </c>
      <c r="E22" s="537"/>
      <c r="F22" s="524" t="s">
        <v>17</v>
      </c>
      <c r="G22" s="525"/>
      <c r="H22" s="191"/>
      <c r="I22" s="191"/>
      <c r="J22" s="191"/>
      <c r="K22" s="191"/>
      <c r="L22" s="191"/>
      <c r="M22" s="191"/>
      <c r="AR22" s="19"/>
      <c r="AT22" s="19"/>
      <c r="AU22" s="19"/>
      <c r="AV22" s="19"/>
      <c r="AW22" s="19"/>
      <c r="AX22" s="19"/>
      <c r="AY22" s="19"/>
      <c r="AZ22" s="19"/>
      <c r="BA22" s="19"/>
      <c r="BB22" s="19"/>
      <c r="BC22" s="19"/>
      <c r="BD22" s="19"/>
    </row>
    <row r="23" spans="1:56" s="73" customFormat="1" ht="39.950000000000003" customHeight="1">
      <c r="A23" s="191"/>
      <c r="B23" s="532" t="s">
        <v>18</v>
      </c>
      <c r="C23" s="536"/>
      <c r="D23" s="534">
        <v>0</v>
      </c>
      <c r="E23" s="537"/>
      <c r="F23" s="524" t="s">
        <v>19</v>
      </c>
      <c r="G23" s="525"/>
      <c r="H23" s="191"/>
      <c r="I23" s="191"/>
      <c r="J23" s="191"/>
      <c r="K23" s="191"/>
      <c r="L23" s="191"/>
      <c r="M23" s="191"/>
      <c r="AR23" s="19"/>
      <c r="AT23" s="19"/>
      <c r="AU23" s="19"/>
      <c r="AV23" s="19"/>
      <c r="AW23" s="19"/>
      <c r="AX23" s="19"/>
      <c r="AY23" s="19"/>
      <c r="AZ23" s="19"/>
      <c r="BA23" s="19"/>
      <c r="BB23" s="19"/>
      <c r="BC23" s="19"/>
      <c r="BD23" s="19"/>
    </row>
    <row r="24" spans="1:56" s="73" customFormat="1" ht="39.950000000000003" customHeight="1">
      <c r="A24" s="191"/>
      <c r="B24" s="532" t="s">
        <v>20</v>
      </c>
      <c r="C24" s="536"/>
      <c r="D24" s="534">
        <v>0</v>
      </c>
      <c r="E24" s="537"/>
      <c r="F24" s="524" t="s">
        <v>17</v>
      </c>
      <c r="G24" s="525"/>
      <c r="H24" s="191"/>
      <c r="I24" s="191"/>
      <c r="J24" s="191"/>
      <c r="K24" s="191"/>
      <c r="L24" s="191"/>
      <c r="M24" s="191"/>
      <c r="AR24" s="19"/>
      <c r="AT24" s="19"/>
      <c r="AU24" s="19"/>
      <c r="AV24" s="19"/>
      <c r="AW24" s="19"/>
      <c r="AX24" s="19"/>
      <c r="AY24" s="19"/>
      <c r="AZ24" s="19"/>
      <c r="BA24" s="19"/>
      <c r="BB24" s="19"/>
      <c r="BC24" s="19"/>
      <c r="BD24" s="19"/>
    </row>
    <row r="25" spans="1:56" s="73" customFormat="1" ht="39.950000000000003" customHeight="1">
      <c r="A25" s="191"/>
      <c r="B25" s="532" t="s">
        <v>1415</v>
      </c>
      <c r="C25" s="536"/>
      <c r="D25" s="534">
        <v>0</v>
      </c>
      <c r="E25" s="537"/>
      <c r="F25" s="524" t="s">
        <v>17</v>
      </c>
      <c r="G25" s="525"/>
      <c r="H25" s="191"/>
      <c r="I25" s="191"/>
      <c r="J25" s="191"/>
      <c r="K25" s="191"/>
      <c r="L25" s="191"/>
      <c r="M25" s="191"/>
      <c r="AR25" s="19"/>
      <c r="AT25" s="19"/>
      <c r="AU25" s="19"/>
      <c r="AV25" s="19"/>
      <c r="AW25" s="19"/>
      <c r="AX25" s="19"/>
      <c r="AY25" s="19"/>
      <c r="AZ25" s="19"/>
      <c r="BA25" s="19"/>
      <c r="BB25" s="19"/>
      <c r="BC25" s="19"/>
      <c r="BD25" s="19"/>
    </row>
    <row r="26" spans="1:56" s="73" customFormat="1" ht="39.950000000000003" customHeight="1">
      <c r="A26" s="191"/>
      <c r="B26" s="532" t="s">
        <v>1416</v>
      </c>
      <c r="C26" s="536"/>
      <c r="D26" s="534">
        <v>0</v>
      </c>
      <c r="E26" s="537"/>
      <c r="F26" s="524" t="s">
        <v>17</v>
      </c>
      <c r="G26" s="525"/>
      <c r="H26" s="191"/>
      <c r="I26" s="191"/>
      <c r="J26" s="191"/>
      <c r="K26" s="191"/>
      <c r="L26" s="191"/>
      <c r="M26" s="191"/>
      <c r="AR26" s="19"/>
      <c r="AT26" s="19"/>
      <c r="AU26" s="19"/>
      <c r="AV26" s="19"/>
      <c r="AW26" s="19"/>
      <c r="AX26" s="19"/>
      <c r="AY26" s="19"/>
      <c r="AZ26" s="19"/>
      <c r="BA26" s="19"/>
      <c r="BB26" s="19"/>
      <c r="BC26" s="19"/>
      <c r="BD26" s="19"/>
    </row>
    <row r="27" spans="1:56" s="73" customFormat="1" ht="39.950000000000003" customHeight="1">
      <c r="A27" s="191"/>
      <c r="B27" s="532" t="s">
        <v>21</v>
      </c>
      <c r="C27" s="536"/>
      <c r="D27" s="534">
        <v>0</v>
      </c>
      <c r="E27" s="537"/>
      <c r="F27" s="524" t="s">
        <v>17</v>
      </c>
      <c r="G27" s="525"/>
      <c r="H27" s="191"/>
      <c r="I27" s="191"/>
      <c r="J27" s="191"/>
      <c r="K27" s="191"/>
      <c r="L27" s="191"/>
      <c r="M27" s="191"/>
      <c r="AR27" s="19"/>
      <c r="AT27" s="19"/>
      <c r="AU27" s="19"/>
      <c r="AV27" s="19"/>
      <c r="AW27" s="19"/>
      <c r="AX27" s="19"/>
      <c r="AY27" s="19"/>
      <c r="AZ27" s="19"/>
      <c r="BA27" s="19"/>
      <c r="BB27" s="19"/>
      <c r="BC27" s="19"/>
      <c r="BD27" s="19"/>
    </row>
    <row r="28" spans="1:56" s="73" customFormat="1" ht="39.950000000000003" customHeight="1" thickBot="1">
      <c r="A28" s="191"/>
      <c r="B28" s="532" t="s">
        <v>1613</v>
      </c>
      <c r="C28" s="538"/>
      <c r="D28" s="534">
        <v>0</v>
      </c>
      <c r="E28" s="537"/>
      <c r="F28" s="524" t="s">
        <v>17</v>
      </c>
      <c r="G28" s="525"/>
      <c r="H28" s="191"/>
      <c r="I28" s="191"/>
      <c r="J28" s="191"/>
      <c r="K28" s="191"/>
      <c r="L28" s="191"/>
      <c r="M28" s="191"/>
      <c r="AR28" s="19"/>
      <c r="AT28" s="19"/>
      <c r="AU28" s="19"/>
      <c r="AV28" s="19"/>
      <c r="AW28" s="19"/>
      <c r="AX28" s="19"/>
      <c r="AY28" s="19"/>
      <c r="AZ28" s="19"/>
      <c r="BA28" s="19"/>
      <c r="BB28" s="19"/>
      <c r="BC28" s="19"/>
      <c r="BD28" s="19"/>
    </row>
    <row r="29" spans="1:56" s="73" customFormat="1" ht="39.950000000000003" customHeight="1" thickBot="1">
      <c r="A29" s="191"/>
      <c r="B29" s="505" t="s">
        <v>16</v>
      </c>
      <c r="C29" s="506"/>
      <c r="D29" s="493">
        <f>SUM(D22:D28)</f>
        <v>0</v>
      </c>
      <c r="E29" s="524"/>
      <c r="F29" s="524"/>
      <c r="G29" s="525"/>
      <c r="H29" s="191"/>
      <c r="I29" s="191"/>
      <c r="J29" s="191"/>
      <c r="K29" s="191"/>
      <c r="L29" s="191"/>
      <c r="M29" s="191"/>
      <c r="AR29" s="19"/>
      <c r="AT29" s="19"/>
      <c r="AU29" s="19"/>
      <c r="AV29" s="19"/>
      <c r="AW29" s="19"/>
      <c r="AX29" s="19"/>
      <c r="AY29" s="19"/>
      <c r="AZ29" s="19"/>
      <c r="BA29" s="19"/>
      <c r="BB29" s="19"/>
      <c r="BC29" s="19"/>
      <c r="BD29" s="19"/>
    </row>
    <row r="30" spans="1:56" s="73" customFormat="1" ht="17.25" customHeight="1" thickBot="1">
      <c r="A30" s="191"/>
      <c r="B30" s="530"/>
      <c r="C30" s="540"/>
      <c r="D30" s="531"/>
      <c r="E30" s="530"/>
      <c r="F30" s="524"/>
      <c r="G30" s="525"/>
      <c r="H30" s="191"/>
      <c r="I30" s="191"/>
      <c r="J30" s="191"/>
      <c r="K30" s="191"/>
      <c r="L30" s="191"/>
      <c r="M30" s="191"/>
      <c r="AR30" s="19"/>
      <c r="AT30" s="19"/>
      <c r="AU30" s="19"/>
      <c r="AV30" s="19"/>
      <c r="AW30" s="19"/>
      <c r="AX30" s="19"/>
      <c r="AY30" s="19"/>
      <c r="AZ30" s="19"/>
      <c r="BA30" s="19"/>
      <c r="BB30" s="19"/>
      <c r="BC30" s="19"/>
      <c r="BD30" s="19"/>
    </row>
    <row r="31" spans="1:56" s="73" customFormat="1" ht="39.950000000000003" customHeight="1">
      <c r="A31" s="191"/>
      <c r="B31" s="539" t="s">
        <v>1715</v>
      </c>
      <c r="C31" s="527" t="s">
        <v>1448</v>
      </c>
      <c r="D31" s="528" t="s">
        <v>4</v>
      </c>
      <c r="E31" s="537"/>
      <c r="F31" s="524"/>
      <c r="G31" s="525"/>
      <c r="H31" s="191"/>
      <c r="I31" s="191"/>
      <c r="J31" s="191"/>
      <c r="K31" s="191"/>
      <c r="L31" s="191"/>
      <c r="M31" s="191"/>
      <c r="AR31" s="19"/>
      <c r="AT31" s="19"/>
      <c r="AU31" s="19"/>
      <c r="AV31" s="19"/>
      <c r="AW31" s="19"/>
      <c r="AX31" s="19"/>
      <c r="AY31" s="19"/>
      <c r="AZ31" s="19"/>
      <c r="BA31" s="19"/>
      <c r="BB31" s="19"/>
      <c r="BC31" s="19"/>
      <c r="BD31" s="19"/>
    </row>
    <row r="32" spans="1:56" s="73" customFormat="1" ht="39.950000000000003" customHeight="1">
      <c r="A32" s="191"/>
      <c r="B32" s="532" t="s">
        <v>1417</v>
      </c>
      <c r="C32" s="533"/>
      <c r="D32" s="534">
        <v>0</v>
      </c>
      <c r="E32" s="537"/>
      <c r="F32" s="524" t="s">
        <v>24</v>
      </c>
      <c r="G32" s="525"/>
      <c r="H32" s="191"/>
      <c r="I32" s="191"/>
      <c r="J32" s="191"/>
      <c r="K32" s="191"/>
      <c r="L32" s="191"/>
      <c r="M32" s="191"/>
      <c r="AR32" s="19"/>
      <c r="AT32" s="19"/>
      <c r="AU32" s="19"/>
      <c r="AV32" s="19"/>
      <c r="AW32" s="19"/>
      <c r="AX32" s="19"/>
      <c r="AY32" s="19"/>
      <c r="AZ32" s="19"/>
      <c r="BA32" s="19"/>
      <c r="BB32" s="19"/>
      <c r="BC32" s="19"/>
      <c r="BD32" s="19"/>
    </row>
    <row r="33" spans="1:58" s="73" customFormat="1" ht="39.950000000000003" customHeight="1">
      <c r="A33" s="191"/>
      <c r="B33" s="532" t="s">
        <v>25</v>
      </c>
      <c r="C33" s="533"/>
      <c r="D33" s="534">
        <v>0</v>
      </c>
      <c r="E33" s="537"/>
      <c r="F33" s="524" t="s">
        <v>26</v>
      </c>
      <c r="G33" s="525"/>
      <c r="H33" s="191"/>
      <c r="I33" s="191"/>
      <c r="J33" s="191"/>
      <c r="K33" s="191"/>
      <c r="L33" s="191"/>
      <c r="M33" s="191"/>
      <c r="AR33" s="19"/>
      <c r="AT33" s="19"/>
      <c r="AU33" s="19"/>
      <c r="AV33" s="19"/>
      <c r="AW33" s="19"/>
      <c r="AX33" s="19"/>
      <c r="AY33" s="19"/>
      <c r="AZ33" s="19"/>
      <c r="BA33" s="19"/>
      <c r="BB33" s="19"/>
      <c r="BC33" s="19"/>
      <c r="BD33" s="19"/>
    </row>
    <row r="34" spans="1:58" s="73" customFormat="1" ht="39.950000000000003" customHeight="1" thickBot="1">
      <c r="A34" s="191"/>
      <c r="B34" s="541" t="s">
        <v>1418</v>
      </c>
      <c r="C34" s="538"/>
      <c r="D34" s="534">
        <v>0</v>
      </c>
      <c r="E34" s="537"/>
      <c r="F34" s="524" t="s">
        <v>27</v>
      </c>
      <c r="G34" s="525"/>
      <c r="H34" s="191"/>
      <c r="I34" s="191"/>
      <c r="J34" s="191"/>
      <c r="K34" s="191"/>
      <c r="L34" s="191"/>
      <c r="M34" s="191"/>
      <c r="AR34" s="19"/>
      <c r="AT34" s="19"/>
      <c r="AU34" s="19"/>
      <c r="AV34" s="19"/>
      <c r="AW34" s="19"/>
      <c r="AX34" s="19"/>
      <c r="AY34" s="19"/>
      <c r="AZ34" s="19"/>
      <c r="BA34" s="19"/>
      <c r="BB34" s="19"/>
      <c r="BC34" s="19"/>
      <c r="BD34" s="19"/>
    </row>
    <row r="35" spans="1:58" s="73" customFormat="1" ht="39.950000000000003" customHeight="1" thickBot="1">
      <c r="A35" s="191"/>
      <c r="B35" s="491" t="s">
        <v>16</v>
      </c>
      <c r="C35" s="492"/>
      <c r="D35" s="493">
        <f>SUM(D32:D34)</f>
        <v>0</v>
      </c>
      <c r="E35" s="542"/>
      <c r="F35" s="524"/>
      <c r="G35" s="525"/>
      <c r="H35" s="191"/>
      <c r="I35" s="191"/>
      <c r="J35" s="191"/>
      <c r="K35" s="191"/>
      <c r="L35" s="191"/>
      <c r="M35" s="191"/>
      <c r="AR35" s="19"/>
      <c r="AT35" s="19"/>
      <c r="AU35" s="19"/>
      <c r="AV35" s="19"/>
      <c r="AW35" s="19"/>
      <c r="AX35" s="19"/>
      <c r="AY35" s="19"/>
      <c r="AZ35" s="19"/>
      <c r="BA35" s="19"/>
      <c r="BB35" s="19"/>
      <c r="BC35" s="19"/>
      <c r="BD35" s="19"/>
    </row>
    <row r="36" spans="1:58" s="73" customFormat="1" ht="15" customHeight="1" thickBot="1">
      <c r="A36" s="191"/>
      <c r="B36" s="530"/>
      <c r="C36" s="543"/>
      <c r="D36" s="542"/>
      <c r="E36" s="524"/>
      <c r="F36" s="524"/>
      <c r="G36" s="525"/>
      <c r="H36" s="191"/>
      <c r="I36" s="191"/>
      <c r="J36" s="191"/>
      <c r="K36" s="191"/>
      <c r="L36" s="191"/>
      <c r="M36" s="191"/>
      <c r="AR36" s="19"/>
      <c r="AT36" s="19"/>
      <c r="AU36" s="19"/>
      <c r="AV36" s="19"/>
      <c r="AW36" s="19"/>
      <c r="AX36" s="19"/>
      <c r="AY36" s="19"/>
      <c r="AZ36" s="19"/>
      <c r="BA36" s="19"/>
      <c r="BB36" s="19"/>
      <c r="BC36" s="19"/>
      <c r="BD36" s="19"/>
    </row>
    <row r="37" spans="1:58" s="73" customFormat="1" ht="39.950000000000003" customHeight="1" thickBot="1">
      <c r="A37" s="191"/>
      <c r="B37" s="505" t="s">
        <v>1646</v>
      </c>
      <c r="C37" s="506"/>
      <c r="D37" s="493">
        <f>+D19+D29+D35</f>
        <v>0</v>
      </c>
      <c r="E37" s="542"/>
      <c r="F37" s="524" t="s">
        <v>28</v>
      </c>
      <c r="G37" s="525"/>
      <c r="H37" s="191"/>
      <c r="I37" s="191"/>
      <c r="J37" s="191"/>
      <c r="K37" s="191"/>
      <c r="L37" s="191"/>
      <c r="M37" s="191"/>
      <c r="AR37" s="19"/>
      <c r="AT37" s="19"/>
      <c r="AU37" s="19"/>
      <c r="AV37" s="19"/>
      <c r="AW37" s="19"/>
      <c r="AX37" s="19"/>
      <c r="AY37" s="19"/>
      <c r="AZ37" s="19"/>
      <c r="BA37" s="19"/>
      <c r="BB37" s="19"/>
      <c r="BC37" s="19"/>
      <c r="BD37" s="19"/>
    </row>
    <row r="38" spans="1:58" s="73" customFormat="1" ht="23.25">
      <c r="A38" s="191"/>
      <c r="B38" s="688" t="s">
        <v>1733</v>
      </c>
      <c r="C38" s="689"/>
      <c r="D38" s="690"/>
      <c r="E38" s="542"/>
      <c r="F38" s="524"/>
      <c r="G38" s="191"/>
      <c r="H38" s="191"/>
      <c r="I38" s="191"/>
      <c r="J38" s="191"/>
      <c r="K38" s="191"/>
      <c r="L38" s="191"/>
      <c r="M38" s="191"/>
      <c r="AR38" s="19"/>
      <c r="AT38" s="19"/>
      <c r="AU38" s="19"/>
      <c r="AV38" s="19"/>
      <c r="AW38" s="19"/>
      <c r="AX38" s="19"/>
      <c r="AY38" s="19"/>
      <c r="AZ38" s="19"/>
      <c r="BA38" s="19"/>
      <c r="BB38" s="19"/>
      <c r="BC38" s="19"/>
      <c r="BD38" s="19"/>
    </row>
    <row r="39" spans="1:58" s="73" customFormat="1" ht="23.25">
      <c r="A39" s="191"/>
      <c r="B39" s="688" t="s">
        <v>1734</v>
      </c>
      <c r="C39" s="689"/>
      <c r="D39" s="690"/>
      <c r="E39" s="542"/>
      <c r="F39" s="524"/>
      <c r="G39" s="191"/>
      <c r="H39" s="191"/>
      <c r="I39" s="191"/>
      <c r="J39" s="191"/>
      <c r="K39" s="191"/>
      <c r="L39" s="191"/>
      <c r="M39" s="191"/>
      <c r="AR39" s="19"/>
      <c r="AT39" s="19"/>
      <c r="AU39" s="19"/>
      <c r="AV39" s="19"/>
      <c r="AW39" s="19"/>
      <c r="AX39" s="19"/>
      <c r="AY39" s="19"/>
      <c r="AZ39" s="19"/>
      <c r="BA39" s="19"/>
      <c r="BB39" s="19"/>
      <c r="BC39" s="19"/>
      <c r="BD39" s="19"/>
    </row>
    <row r="40" spans="1:58" s="73" customFormat="1" ht="20.100000000000001" customHeight="1" thickBot="1">
      <c r="C40" s="191"/>
      <c r="D40" s="544"/>
      <c r="E40" s="544"/>
      <c r="F40" s="544"/>
      <c r="G40" s="545"/>
      <c r="H40" s="546"/>
      <c r="I40" s="547"/>
      <c r="J40" s="191"/>
      <c r="K40" s="191"/>
      <c r="L40" s="191"/>
      <c r="M40" s="191"/>
      <c r="N40" s="191"/>
      <c r="O40" s="191"/>
      <c r="AT40" s="19"/>
      <c r="AV40" s="19"/>
      <c r="AW40" s="19"/>
      <c r="AX40" s="19"/>
      <c r="AY40" s="19"/>
      <c r="AZ40" s="19"/>
      <c r="BA40" s="19"/>
      <c r="BB40" s="19"/>
      <c r="BC40" s="19"/>
      <c r="BD40" s="19"/>
      <c r="BE40" s="19"/>
      <c r="BF40" s="19"/>
    </row>
    <row r="41" spans="1:58" s="138" customFormat="1" ht="306" customHeight="1" thickBot="1">
      <c r="A41" s="122"/>
      <c r="B41" s="735" t="s">
        <v>1640</v>
      </c>
      <c r="C41" s="736"/>
      <c r="D41" s="737"/>
      <c r="E41" s="548"/>
      <c r="F41" s="549"/>
      <c r="G41" s="550"/>
      <c r="H41" s="122"/>
      <c r="I41" s="122"/>
      <c r="J41" s="122"/>
      <c r="K41" s="122"/>
      <c r="L41" s="122"/>
      <c r="M41" s="122"/>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T41" s="121"/>
      <c r="AU41" s="121"/>
      <c r="AV41" s="121"/>
      <c r="AW41" s="121"/>
      <c r="AX41" s="121"/>
      <c r="AY41" s="121"/>
      <c r="AZ41" s="121"/>
      <c r="BA41" s="121"/>
      <c r="BB41" s="121"/>
      <c r="BC41" s="121"/>
      <c r="BD41" s="121"/>
    </row>
    <row r="42" spans="1:58" s="73" customFormat="1">
      <c r="A42" s="191"/>
      <c r="B42" s="122"/>
      <c r="C42" s="122"/>
      <c r="D42" s="191"/>
      <c r="E42" s="191"/>
      <c r="F42" s="191"/>
      <c r="G42" s="191"/>
      <c r="H42" s="191"/>
      <c r="I42" s="191"/>
      <c r="J42" s="191"/>
      <c r="K42" s="191"/>
      <c r="L42" s="191"/>
      <c r="M42" s="191"/>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T42" s="19"/>
      <c r="AU42" s="19"/>
      <c r="AV42" s="19"/>
      <c r="AW42" s="19"/>
      <c r="AX42" s="19"/>
      <c r="AY42" s="19"/>
      <c r="AZ42" s="19"/>
      <c r="BA42" s="19"/>
      <c r="BB42" s="19"/>
      <c r="BC42" s="19"/>
      <c r="BD42" s="19"/>
    </row>
    <row r="43" spans="1:58" s="73" customFormat="1">
      <c r="A43" s="191"/>
      <c r="B43" s="122"/>
      <c r="C43" s="122"/>
      <c r="D43" s="191"/>
      <c r="E43" s="191"/>
      <c r="F43" s="191"/>
      <c r="G43" s="191"/>
      <c r="H43" s="191"/>
      <c r="I43" s="191"/>
      <c r="J43" s="191"/>
      <c r="K43" s="191"/>
      <c r="L43" s="191"/>
      <c r="M43" s="191"/>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T43" s="19"/>
      <c r="AU43" s="19"/>
      <c r="AV43" s="19"/>
      <c r="AW43" s="19"/>
      <c r="AX43" s="19"/>
      <c r="AY43" s="19"/>
      <c r="AZ43" s="19"/>
      <c r="BA43" s="19"/>
      <c r="BB43" s="19"/>
      <c r="BC43" s="19"/>
      <c r="BD43" s="19"/>
    </row>
    <row r="44" spans="1:58" s="73" customFormat="1">
      <c r="A44" s="191"/>
      <c r="B44" s="122"/>
      <c r="C44" s="122"/>
      <c r="D44" s="551"/>
      <c r="E44" s="551"/>
      <c r="F44" s="191"/>
      <c r="G44" s="191"/>
      <c r="H44" s="551"/>
      <c r="I44" s="551"/>
      <c r="J44" s="551"/>
      <c r="K44" s="551"/>
      <c r="L44" s="551"/>
      <c r="M44" s="551"/>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T44" s="19"/>
      <c r="AU44" s="19"/>
      <c r="AV44" s="19"/>
      <c r="AW44" s="19"/>
      <c r="AX44" s="19"/>
      <c r="AY44" s="19"/>
      <c r="AZ44" s="19"/>
      <c r="BA44" s="19"/>
      <c r="BB44" s="19"/>
      <c r="BC44" s="19"/>
      <c r="BD44" s="19"/>
    </row>
    <row r="45" spans="1:58">
      <c r="A45" s="161"/>
      <c r="B45" s="126"/>
      <c r="C45" s="126"/>
      <c r="D45" s="515"/>
      <c r="E45" s="515"/>
      <c r="F45" s="161"/>
      <c r="G45" s="161"/>
      <c r="H45" s="515"/>
      <c r="I45" s="515"/>
      <c r="J45" s="515"/>
      <c r="K45" s="515"/>
      <c r="L45" s="515"/>
      <c r="M45" s="515"/>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T45" s="2"/>
      <c r="AU45" s="2"/>
      <c r="AV45" s="2"/>
      <c r="AW45" s="2"/>
      <c r="AX45" s="2"/>
      <c r="AY45" s="2"/>
      <c r="AZ45" s="2"/>
      <c r="BA45" s="2"/>
      <c r="BB45" s="2"/>
      <c r="BC45" s="2"/>
      <c r="BD45" s="2"/>
    </row>
    <row r="46" spans="1:58">
      <c r="A46" s="161"/>
      <c r="B46" s="297"/>
      <c r="C46" s="297"/>
      <c r="D46" s="515"/>
      <c r="E46" s="515"/>
      <c r="F46" s="161"/>
      <c r="G46" s="161"/>
      <c r="H46" s="515"/>
      <c r="I46" s="515"/>
      <c r="J46" s="515"/>
      <c r="K46" s="515"/>
      <c r="L46" s="515"/>
      <c r="M46" s="515"/>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T46" s="2"/>
      <c r="AU46" s="2"/>
      <c r="AV46" s="2"/>
      <c r="AW46" s="2"/>
      <c r="AX46" s="2"/>
      <c r="AY46" s="2"/>
      <c r="AZ46" s="2"/>
      <c r="BA46" s="2"/>
      <c r="BB46" s="2"/>
      <c r="BC46" s="2"/>
      <c r="BD46" s="2"/>
    </row>
    <row r="47" spans="1:58">
      <c r="A47" s="161"/>
      <c r="B47" s="126"/>
      <c r="C47" s="126"/>
      <c r="D47" s="515"/>
      <c r="E47" s="515"/>
      <c r="F47" s="161"/>
      <c r="G47" s="161"/>
      <c r="H47" s="515"/>
      <c r="I47" s="515"/>
      <c r="J47" s="515"/>
      <c r="K47" s="515"/>
      <c r="L47" s="515"/>
      <c r="M47" s="515"/>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T47" s="2"/>
      <c r="AU47" s="2"/>
      <c r="AV47" s="2"/>
      <c r="AW47" s="2"/>
      <c r="AX47" s="2"/>
      <c r="AY47" s="2"/>
      <c r="AZ47" s="2"/>
      <c r="BA47" s="2"/>
      <c r="BB47" s="2"/>
      <c r="BC47" s="2"/>
      <c r="BD47" s="2"/>
    </row>
    <row r="48" spans="1:58">
      <c r="A48" s="161"/>
      <c r="B48" s="126"/>
      <c r="C48" s="126"/>
      <c r="D48" s="515"/>
      <c r="E48" s="515"/>
      <c r="F48" s="161"/>
      <c r="G48" s="161"/>
      <c r="H48" s="515"/>
      <c r="I48" s="515"/>
      <c r="J48" s="515"/>
      <c r="K48" s="515"/>
      <c r="L48" s="515"/>
      <c r="M48" s="515"/>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T48" s="2"/>
      <c r="AU48" s="2"/>
      <c r="AV48" s="2"/>
      <c r="AW48" s="2"/>
      <c r="AX48" s="2"/>
      <c r="AY48" s="2"/>
      <c r="AZ48" s="2"/>
      <c r="BA48" s="2"/>
      <c r="BB48" s="2"/>
      <c r="BC48" s="2"/>
      <c r="BD48" s="2"/>
    </row>
    <row r="49" spans="1:13">
      <c r="A49" s="161"/>
      <c r="B49" s="126"/>
      <c r="C49" s="126"/>
      <c r="D49" s="515"/>
      <c r="E49" s="515"/>
      <c r="F49" s="161"/>
      <c r="G49" s="161"/>
      <c r="H49" s="515"/>
      <c r="I49" s="515"/>
      <c r="J49" s="515"/>
      <c r="K49" s="515"/>
      <c r="L49" s="515"/>
      <c r="M49" s="515"/>
    </row>
    <row r="50" spans="1:13">
      <c r="A50" s="161"/>
      <c r="B50" s="126"/>
      <c r="C50" s="126"/>
      <c r="D50" s="515"/>
      <c r="E50" s="515"/>
      <c r="F50" s="161"/>
      <c r="G50" s="161"/>
      <c r="H50" s="515"/>
      <c r="I50" s="515"/>
      <c r="J50" s="515"/>
      <c r="K50" s="515"/>
      <c r="L50" s="515"/>
      <c r="M50" s="515"/>
    </row>
    <row r="51" spans="1:13">
      <c r="A51" s="161"/>
      <c r="B51" s="126"/>
      <c r="C51" s="126"/>
      <c r="D51" s="515"/>
      <c r="E51" s="515"/>
      <c r="F51" s="161"/>
      <c r="G51" s="161"/>
      <c r="H51" s="515"/>
      <c r="I51" s="515"/>
      <c r="J51" s="515"/>
      <c r="K51" s="515"/>
      <c r="L51" s="515"/>
      <c r="M51" s="515"/>
    </row>
    <row r="52" spans="1:13">
      <c r="A52" s="161"/>
      <c r="B52" s="126"/>
      <c r="C52" s="126"/>
      <c r="D52" s="515"/>
      <c r="E52" s="515"/>
      <c r="F52" s="161"/>
      <c r="G52" s="161"/>
      <c r="H52" s="515"/>
      <c r="I52" s="515"/>
      <c r="J52" s="515"/>
      <c r="K52" s="515"/>
      <c r="L52" s="515"/>
      <c r="M52" s="515"/>
    </row>
    <row r="53" spans="1:13">
      <c r="A53" s="161"/>
      <c r="B53" s="126"/>
      <c r="C53" s="126"/>
      <c r="D53" s="515"/>
      <c r="E53" s="515"/>
      <c r="F53" s="161"/>
      <c r="G53" s="161"/>
      <c r="H53" s="515"/>
      <c r="I53" s="515"/>
      <c r="J53" s="515"/>
      <c r="K53" s="515"/>
      <c r="L53" s="515"/>
      <c r="M53" s="515"/>
    </row>
    <row r="54" spans="1:13">
      <c r="A54" s="161"/>
      <c r="B54" s="126"/>
      <c r="C54" s="126"/>
      <c r="D54" s="515"/>
      <c r="E54" s="515"/>
      <c r="F54" s="161"/>
      <c r="G54" s="161"/>
      <c r="H54" s="515"/>
      <c r="I54" s="515"/>
      <c r="J54" s="515"/>
      <c r="K54" s="515"/>
      <c r="L54" s="515"/>
      <c r="M54" s="515"/>
    </row>
    <row r="55" spans="1:13">
      <c r="A55" s="161"/>
      <c r="B55" s="126"/>
      <c r="C55" s="126"/>
      <c r="D55" s="515"/>
      <c r="E55" s="515"/>
      <c r="F55" s="161"/>
      <c r="G55" s="161"/>
      <c r="H55" s="515"/>
      <c r="I55" s="515"/>
      <c r="J55" s="515"/>
      <c r="K55" s="515"/>
      <c r="L55" s="515"/>
      <c r="M55" s="515"/>
    </row>
    <row r="56" spans="1:13">
      <c r="A56" s="161"/>
      <c r="B56" s="126"/>
      <c r="C56" s="126"/>
      <c r="D56" s="515"/>
      <c r="E56" s="515"/>
      <c r="F56" s="161"/>
      <c r="G56" s="161"/>
      <c r="H56" s="515"/>
      <c r="I56" s="515"/>
      <c r="J56" s="515"/>
      <c r="K56" s="515"/>
      <c r="L56" s="515"/>
      <c r="M56" s="515"/>
    </row>
    <row r="57" spans="1:13">
      <c r="A57" s="161"/>
      <c r="B57" s="126"/>
      <c r="C57" s="126"/>
      <c r="D57" s="515"/>
      <c r="E57" s="515"/>
      <c r="F57" s="161"/>
      <c r="G57" s="161"/>
      <c r="H57" s="515"/>
      <c r="I57" s="515"/>
      <c r="J57" s="515"/>
      <c r="K57" s="515"/>
      <c r="L57" s="515"/>
      <c r="M57" s="515"/>
    </row>
    <row r="58" spans="1:13">
      <c r="A58" s="161"/>
      <c r="B58" s="126"/>
      <c r="C58" s="126"/>
      <c r="D58" s="515"/>
      <c r="E58" s="515"/>
      <c r="F58" s="161"/>
      <c r="G58" s="161"/>
      <c r="H58" s="515"/>
      <c r="I58" s="515"/>
      <c r="J58" s="515"/>
      <c r="K58" s="515"/>
      <c r="L58" s="515"/>
      <c r="M58" s="515"/>
    </row>
    <row r="59" spans="1:13">
      <c r="A59" s="161"/>
      <c r="B59" s="126"/>
      <c r="C59" s="126"/>
      <c r="D59" s="515"/>
      <c r="E59" s="515"/>
      <c r="F59" s="161"/>
      <c r="G59" s="161"/>
      <c r="H59" s="515"/>
      <c r="I59" s="515"/>
      <c r="J59" s="515"/>
      <c r="K59" s="515"/>
      <c r="L59" s="515"/>
      <c r="M59" s="515"/>
    </row>
    <row r="60" spans="1:13">
      <c r="A60" s="161"/>
      <c r="B60" s="126"/>
      <c r="C60" s="126"/>
      <c r="D60" s="515"/>
      <c r="E60" s="515"/>
      <c r="F60" s="161"/>
      <c r="G60" s="161"/>
      <c r="H60" s="515"/>
      <c r="I60" s="515"/>
      <c r="J60" s="515"/>
      <c r="K60" s="515"/>
      <c r="L60" s="515"/>
      <c r="M60" s="515"/>
    </row>
    <row r="61" spans="1:13">
      <c r="A61" s="161"/>
      <c r="B61" s="126"/>
      <c r="C61" s="126"/>
      <c r="D61" s="515"/>
      <c r="E61" s="515"/>
      <c r="F61" s="161"/>
      <c r="G61" s="161"/>
      <c r="H61" s="515"/>
      <c r="I61" s="515"/>
      <c r="J61" s="515"/>
      <c r="K61" s="515"/>
      <c r="L61" s="515"/>
      <c r="M61" s="515"/>
    </row>
    <row r="62" spans="1:13">
      <c r="A62" s="161"/>
      <c r="B62" s="126"/>
      <c r="C62" s="126"/>
      <c r="D62" s="515"/>
      <c r="E62" s="515"/>
      <c r="F62" s="161"/>
      <c r="G62" s="161"/>
      <c r="H62" s="515"/>
      <c r="I62" s="515"/>
      <c r="J62" s="515"/>
      <c r="K62" s="515"/>
      <c r="L62" s="515"/>
      <c r="M62" s="515"/>
    </row>
    <row r="63" spans="1:13">
      <c r="A63" s="161"/>
      <c r="B63" s="126"/>
      <c r="C63" s="126"/>
      <c r="D63" s="515"/>
      <c r="E63" s="515"/>
      <c r="F63" s="161"/>
      <c r="G63" s="161"/>
      <c r="H63" s="515"/>
      <c r="I63" s="515"/>
      <c r="J63" s="515"/>
      <c r="K63" s="515"/>
      <c r="L63" s="515"/>
      <c r="M63" s="515"/>
    </row>
    <row r="64" spans="1:13">
      <c r="A64" s="161"/>
      <c r="B64" s="126"/>
      <c r="C64" s="126"/>
      <c r="D64" s="515"/>
      <c r="E64" s="515"/>
      <c r="F64" s="161"/>
      <c r="G64" s="161"/>
      <c r="H64" s="515"/>
      <c r="I64" s="515"/>
      <c r="J64" s="515"/>
      <c r="K64" s="515"/>
      <c r="L64" s="515"/>
      <c r="M64" s="515"/>
    </row>
    <row r="65" spans="1:13">
      <c r="A65" s="161"/>
      <c r="B65" s="126"/>
      <c r="C65" s="126"/>
      <c r="D65" s="515"/>
      <c r="E65" s="515"/>
      <c r="F65" s="161"/>
      <c r="G65" s="161"/>
      <c r="H65" s="515"/>
      <c r="I65" s="515"/>
      <c r="J65" s="515"/>
      <c r="K65" s="515"/>
      <c r="L65" s="515"/>
      <c r="M65" s="515"/>
    </row>
    <row r="66" spans="1:13">
      <c r="A66" s="161"/>
      <c r="B66" s="126"/>
      <c r="C66" s="126"/>
      <c r="D66" s="515"/>
      <c r="E66" s="515"/>
      <c r="F66" s="161"/>
      <c r="G66" s="161"/>
      <c r="H66" s="515"/>
      <c r="I66" s="515"/>
      <c r="J66" s="515"/>
      <c r="K66" s="515"/>
      <c r="L66" s="515"/>
      <c r="M66" s="515"/>
    </row>
    <row r="67" spans="1:13">
      <c r="A67" s="161"/>
      <c r="B67" s="126"/>
      <c r="C67" s="126"/>
      <c r="D67" s="515"/>
      <c r="E67" s="515"/>
      <c r="F67" s="161"/>
      <c r="G67" s="161"/>
      <c r="H67" s="515"/>
      <c r="I67" s="515"/>
      <c r="J67" s="515"/>
      <c r="K67" s="515"/>
      <c r="L67" s="515"/>
      <c r="M67" s="515"/>
    </row>
    <row r="68" spans="1:13">
      <c r="A68" s="161"/>
      <c r="B68" s="126"/>
      <c r="C68" s="126"/>
      <c r="D68" s="515"/>
      <c r="E68" s="515"/>
      <c r="F68" s="161"/>
      <c r="G68" s="161"/>
      <c r="H68" s="515"/>
      <c r="I68" s="515"/>
      <c r="J68" s="515"/>
      <c r="K68" s="515"/>
      <c r="L68" s="515"/>
      <c r="M68" s="515"/>
    </row>
    <row r="69" spans="1:13">
      <c r="A69" s="161"/>
      <c r="B69" s="126"/>
      <c r="C69" s="126"/>
      <c r="D69" s="515"/>
      <c r="E69" s="515"/>
      <c r="F69" s="161"/>
      <c r="G69" s="161"/>
      <c r="H69" s="515"/>
      <c r="I69" s="515"/>
      <c r="J69" s="515"/>
      <c r="K69" s="515"/>
      <c r="L69" s="515"/>
      <c r="M69" s="515"/>
    </row>
    <row r="70" spans="1:13">
      <c r="A70" s="161"/>
      <c r="B70" s="126"/>
      <c r="C70" s="126"/>
      <c r="D70" s="515"/>
      <c r="E70" s="515"/>
      <c r="F70" s="161"/>
      <c r="G70" s="161"/>
      <c r="H70" s="515"/>
      <c r="I70" s="515"/>
      <c r="J70" s="515"/>
      <c r="K70" s="515"/>
      <c r="L70" s="515"/>
      <c r="M70" s="515"/>
    </row>
    <row r="71" spans="1:13">
      <c r="A71" s="161"/>
      <c r="B71" s="126"/>
      <c r="C71" s="126"/>
      <c r="D71" s="515"/>
      <c r="E71" s="515"/>
      <c r="F71" s="161"/>
      <c r="G71" s="161"/>
      <c r="H71" s="515"/>
      <c r="I71" s="515"/>
      <c r="J71" s="515"/>
      <c r="K71" s="515"/>
      <c r="L71" s="515"/>
      <c r="M71" s="515"/>
    </row>
    <row r="72" spans="1:13">
      <c r="A72" s="161"/>
      <c r="B72" s="126"/>
      <c r="C72" s="126"/>
      <c r="D72" s="515"/>
      <c r="E72" s="515"/>
      <c r="F72" s="161"/>
      <c r="G72" s="161"/>
      <c r="H72" s="515"/>
      <c r="I72" s="515"/>
      <c r="J72" s="515"/>
      <c r="K72" s="515"/>
      <c r="L72" s="515"/>
      <c r="M72" s="515"/>
    </row>
    <row r="73" spans="1:13">
      <c r="A73" s="161"/>
      <c r="B73" s="126"/>
      <c r="C73" s="126"/>
      <c r="D73" s="515"/>
      <c r="E73" s="515"/>
      <c r="F73" s="161"/>
      <c r="G73" s="161"/>
      <c r="H73" s="515"/>
      <c r="I73" s="515"/>
      <c r="J73" s="515"/>
      <c r="K73" s="515"/>
      <c r="L73" s="515"/>
      <c r="M73" s="515"/>
    </row>
    <row r="74" spans="1:13">
      <c r="A74" s="161"/>
      <c r="B74" s="126"/>
      <c r="C74" s="126"/>
      <c r="D74" s="515"/>
      <c r="E74" s="515"/>
      <c r="F74" s="161"/>
      <c r="G74" s="161"/>
      <c r="H74" s="515"/>
      <c r="I74" s="515"/>
      <c r="J74" s="515"/>
      <c r="K74" s="515"/>
      <c r="L74" s="515"/>
      <c r="M74" s="515"/>
    </row>
    <row r="75" spans="1:13">
      <c r="A75" s="161"/>
      <c r="B75" s="126"/>
      <c r="C75" s="126"/>
      <c r="D75" s="515"/>
      <c r="E75" s="515"/>
      <c r="F75" s="161"/>
      <c r="G75" s="161"/>
      <c r="H75" s="515"/>
      <c r="I75" s="515"/>
      <c r="J75" s="515"/>
      <c r="K75" s="515"/>
      <c r="L75" s="515"/>
      <c r="M75" s="515"/>
    </row>
    <row r="76" spans="1:13">
      <c r="A76" s="161"/>
      <c r="B76" s="126"/>
      <c r="C76" s="126"/>
      <c r="D76" s="515"/>
      <c r="E76" s="515"/>
      <c r="F76" s="161"/>
      <c r="G76" s="161"/>
      <c r="H76" s="515"/>
      <c r="I76" s="515"/>
      <c r="J76" s="515"/>
      <c r="K76" s="515"/>
      <c r="L76" s="515"/>
      <c r="M76" s="515"/>
    </row>
    <row r="77" spans="1:13">
      <c r="A77" s="161"/>
      <c r="B77" s="126"/>
      <c r="C77" s="126"/>
      <c r="D77" s="515"/>
      <c r="E77" s="515"/>
      <c r="F77" s="161"/>
      <c r="G77" s="161"/>
      <c r="H77" s="515"/>
      <c r="I77" s="515"/>
      <c r="J77" s="515"/>
      <c r="K77" s="515"/>
      <c r="L77" s="515"/>
      <c r="M77" s="515"/>
    </row>
    <row r="78" spans="1:13">
      <c r="A78" s="161"/>
      <c r="B78" s="126"/>
      <c r="C78" s="126"/>
      <c r="D78" s="515"/>
      <c r="E78" s="515"/>
      <c r="F78" s="161"/>
      <c r="G78" s="161"/>
      <c r="H78" s="515"/>
      <c r="I78" s="515"/>
      <c r="J78" s="515"/>
      <c r="K78" s="515"/>
      <c r="L78" s="515"/>
      <c r="M78" s="515"/>
    </row>
    <row r="79" spans="1:13">
      <c r="A79" s="161"/>
      <c r="B79" s="126"/>
      <c r="C79" s="126"/>
      <c r="D79" s="515"/>
      <c r="E79" s="515"/>
      <c r="F79" s="161"/>
      <c r="G79" s="161"/>
      <c r="H79" s="515"/>
      <c r="I79" s="515"/>
      <c r="J79" s="515"/>
      <c r="K79" s="515"/>
      <c r="L79" s="515"/>
      <c r="M79" s="515"/>
    </row>
    <row r="80" spans="1:13">
      <c r="A80" s="161"/>
      <c r="B80" s="126"/>
      <c r="C80" s="126"/>
      <c r="D80" s="515"/>
      <c r="E80" s="515"/>
      <c r="F80" s="161"/>
      <c r="G80" s="161"/>
      <c r="H80" s="515"/>
      <c r="I80" s="515"/>
      <c r="J80" s="515"/>
      <c r="K80" s="515"/>
      <c r="L80" s="515"/>
      <c r="M80" s="515"/>
    </row>
    <row r="81" spans="1:13">
      <c r="A81" s="161"/>
      <c r="B81" s="126"/>
      <c r="C81" s="126"/>
      <c r="D81" s="515"/>
      <c r="E81" s="515"/>
      <c r="F81" s="161"/>
      <c r="G81" s="161"/>
      <c r="H81" s="515"/>
      <c r="I81" s="515"/>
      <c r="J81" s="515"/>
      <c r="K81" s="515"/>
      <c r="L81" s="515"/>
      <c r="M81" s="515"/>
    </row>
    <row r="82" spans="1:13">
      <c r="A82" s="161"/>
      <c r="B82" s="126"/>
      <c r="C82" s="126"/>
      <c r="D82" s="515"/>
      <c r="E82" s="515"/>
      <c r="F82" s="161"/>
      <c r="G82" s="161"/>
      <c r="H82" s="515"/>
      <c r="I82" s="515"/>
      <c r="J82" s="515"/>
      <c r="K82" s="515"/>
      <c r="L82" s="515"/>
      <c r="M82" s="515"/>
    </row>
    <row r="83" spans="1:13">
      <c r="A83" s="161"/>
      <c r="B83" s="126"/>
      <c r="C83" s="126"/>
      <c r="D83" s="515"/>
      <c r="E83" s="515"/>
      <c r="F83" s="161"/>
      <c r="G83" s="161"/>
      <c r="H83" s="515"/>
      <c r="I83" s="515"/>
      <c r="J83" s="515"/>
      <c r="K83" s="515"/>
      <c r="L83" s="515"/>
      <c r="M83" s="515"/>
    </row>
    <row r="84" spans="1:13">
      <c r="A84" s="161"/>
      <c r="B84" s="126"/>
      <c r="C84" s="126"/>
      <c r="D84" s="515"/>
      <c r="E84" s="515"/>
      <c r="F84" s="161"/>
      <c r="G84" s="161"/>
      <c r="H84" s="515"/>
      <c r="I84" s="515"/>
      <c r="J84" s="515"/>
      <c r="K84" s="515"/>
      <c r="L84" s="515"/>
      <c r="M84" s="515"/>
    </row>
    <row r="85" spans="1:13">
      <c r="A85" s="161"/>
      <c r="B85" s="126"/>
      <c r="C85" s="126"/>
      <c r="D85" s="515"/>
      <c r="E85" s="515"/>
      <c r="F85" s="161"/>
      <c r="G85" s="161"/>
      <c r="H85" s="515"/>
      <c r="I85" s="515"/>
      <c r="J85" s="515"/>
      <c r="K85" s="515"/>
      <c r="L85" s="515"/>
      <c r="M85" s="515"/>
    </row>
    <row r="86" spans="1:13">
      <c r="A86" s="161"/>
      <c r="B86" s="126"/>
      <c r="C86" s="126"/>
      <c r="D86" s="515"/>
      <c r="E86" s="515"/>
      <c r="F86" s="161"/>
      <c r="G86" s="161"/>
      <c r="H86" s="515"/>
      <c r="I86" s="515"/>
      <c r="J86" s="515"/>
      <c r="K86" s="515"/>
      <c r="L86" s="515"/>
      <c r="M86" s="515"/>
    </row>
    <row r="87" spans="1:13">
      <c r="A87" s="161"/>
      <c r="B87" s="126"/>
      <c r="C87" s="126"/>
      <c r="D87" s="515"/>
      <c r="E87" s="515"/>
      <c r="F87" s="161"/>
      <c r="G87" s="161"/>
      <c r="H87" s="515"/>
      <c r="I87" s="515"/>
      <c r="J87" s="515"/>
      <c r="K87" s="515"/>
      <c r="L87" s="515"/>
      <c r="M87" s="515"/>
    </row>
    <row r="88" spans="1:13">
      <c r="A88" s="161"/>
      <c r="B88" s="126"/>
      <c r="C88" s="126"/>
      <c r="D88" s="515"/>
      <c r="E88" s="515"/>
      <c r="F88" s="161"/>
      <c r="G88" s="161"/>
      <c r="H88" s="515"/>
      <c r="I88" s="515"/>
      <c r="J88" s="515"/>
      <c r="K88" s="515"/>
      <c r="L88" s="515"/>
      <c r="M88" s="515"/>
    </row>
    <row r="89" spans="1:13">
      <c r="A89" s="161"/>
      <c r="B89" s="126"/>
      <c r="C89" s="126"/>
      <c r="D89" s="515"/>
      <c r="E89" s="515"/>
      <c r="F89" s="161"/>
      <c r="G89" s="161"/>
      <c r="H89" s="515"/>
      <c r="I89" s="515"/>
      <c r="J89" s="515"/>
      <c r="K89" s="515"/>
      <c r="L89" s="515"/>
      <c r="M89" s="515"/>
    </row>
    <row r="90" spans="1:13">
      <c r="A90" s="161"/>
      <c r="B90" s="126"/>
      <c r="C90" s="126"/>
      <c r="D90" s="515"/>
      <c r="E90" s="515"/>
      <c r="F90" s="161"/>
      <c r="G90" s="161"/>
      <c r="H90" s="515"/>
      <c r="I90" s="515"/>
      <c r="J90" s="515"/>
      <c r="K90" s="515"/>
      <c r="L90" s="515"/>
      <c r="M90" s="515"/>
    </row>
    <row r="91" spans="1:13">
      <c r="A91" s="161"/>
      <c r="B91" s="126"/>
      <c r="C91" s="126"/>
      <c r="D91" s="515"/>
      <c r="E91" s="515"/>
      <c r="F91" s="161"/>
      <c r="G91" s="161"/>
      <c r="H91" s="515"/>
      <c r="I91" s="515"/>
      <c r="J91" s="515"/>
      <c r="K91" s="515"/>
      <c r="L91" s="515"/>
      <c r="M91" s="515"/>
    </row>
    <row r="92" spans="1:13">
      <c r="A92" s="161"/>
      <c r="B92" s="126"/>
      <c r="C92" s="126"/>
      <c r="D92" s="515"/>
      <c r="E92" s="515"/>
      <c r="F92" s="161"/>
      <c r="G92" s="161"/>
      <c r="H92" s="515"/>
      <c r="I92" s="515"/>
      <c r="J92" s="515"/>
      <c r="K92" s="515"/>
      <c r="L92" s="515"/>
      <c r="M92" s="515"/>
    </row>
    <row r="93" spans="1:13">
      <c r="A93" s="161"/>
      <c r="B93" s="126"/>
      <c r="C93" s="126"/>
      <c r="D93" s="515"/>
      <c r="E93" s="515"/>
      <c r="F93" s="161"/>
      <c r="G93" s="161"/>
      <c r="H93" s="515"/>
      <c r="I93" s="515"/>
      <c r="J93" s="515"/>
      <c r="K93" s="515"/>
      <c r="L93" s="515"/>
      <c r="M93" s="515"/>
    </row>
    <row r="94" spans="1:13">
      <c r="A94" s="161"/>
      <c r="B94" s="126"/>
      <c r="C94" s="126"/>
      <c r="D94" s="515"/>
      <c r="E94" s="515"/>
      <c r="F94" s="161"/>
      <c r="G94" s="161"/>
      <c r="H94" s="515"/>
      <c r="I94" s="515"/>
      <c r="J94" s="515"/>
      <c r="K94" s="515"/>
      <c r="L94" s="515"/>
      <c r="M94" s="515"/>
    </row>
    <row r="95" spans="1:13">
      <c r="A95" s="161"/>
      <c r="B95" s="126"/>
      <c r="C95" s="126"/>
      <c r="D95" s="515"/>
      <c r="E95" s="515"/>
      <c r="F95" s="161"/>
      <c r="G95" s="161"/>
      <c r="H95" s="515"/>
      <c r="I95" s="515"/>
      <c r="J95" s="515"/>
      <c r="K95" s="515"/>
      <c r="L95" s="515"/>
      <c r="M95" s="515"/>
    </row>
    <row r="96" spans="1:13">
      <c r="A96" s="161"/>
      <c r="B96" s="126"/>
      <c r="C96" s="126"/>
      <c r="D96" s="515"/>
      <c r="E96" s="515"/>
      <c r="F96" s="161"/>
      <c r="G96" s="161"/>
      <c r="H96" s="515"/>
      <c r="I96" s="515"/>
      <c r="J96" s="515"/>
      <c r="K96" s="515"/>
      <c r="L96" s="515"/>
      <c r="M96" s="515"/>
    </row>
    <row r="97" spans="1:13">
      <c r="A97" s="161"/>
      <c r="B97" s="126"/>
      <c r="C97" s="126"/>
      <c r="D97" s="515"/>
      <c r="E97" s="515"/>
      <c r="F97" s="161"/>
      <c r="G97" s="161"/>
      <c r="H97" s="515"/>
      <c r="I97" s="515"/>
      <c r="J97" s="515"/>
      <c r="K97" s="515"/>
      <c r="L97" s="515"/>
      <c r="M97" s="515"/>
    </row>
    <row r="98" spans="1:13">
      <c r="A98" s="161"/>
      <c r="B98" s="126"/>
      <c r="C98" s="126"/>
      <c r="D98" s="515"/>
      <c r="E98" s="515"/>
      <c r="F98" s="161"/>
      <c r="G98" s="161"/>
      <c r="H98" s="515"/>
      <c r="I98" s="515"/>
      <c r="J98" s="515"/>
      <c r="K98" s="515"/>
      <c r="L98" s="515"/>
      <c r="M98" s="515"/>
    </row>
    <row r="99" spans="1:13">
      <c r="A99" s="161"/>
      <c r="B99" s="126"/>
      <c r="C99" s="126"/>
      <c r="D99" s="515"/>
      <c r="E99" s="515"/>
      <c r="F99" s="161"/>
      <c r="G99" s="161"/>
      <c r="H99" s="515"/>
      <c r="I99" s="515"/>
      <c r="J99" s="515"/>
      <c r="K99" s="515"/>
      <c r="L99" s="515"/>
      <c r="M99" s="515"/>
    </row>
    <row r="100" spans="1:13">
      <c r="A100" s="161"/>
      <c r="B100" s="126"/>
      <c r="C100" s="126"/>
      <c r="D100" s="515"/>
      <c r="E100" s="515"/>
      <c r="F100" s="161"/>
      <c r="G100" s="161"/>
      <c r="H100" s="515"/>
      <c r="I100" s="515"/>
      <c r="J100" s="515"/>
      <c r="K100" s="515"/>
      <c r="L100" s="515"/>
      <c r="M100" s="515"/>
    </row>
    <row r="101" spans="1:13">
      <c r="A101" s="161"/>
      <c r="B101" s="126"/>
      <c r="C101" s="126"/>
      <c r="D101" s="515"/>
      <c r="E101" s="515"/>
      <c r="F101" s="161"/>
      <c r="G101" s="161"/>
      <c r="H101" s="515"/>
      <c r="I101" s="515"/>
      <c r="J101" s="515"/>
      <c r="K101" s="515"/>
      <c r="L101" s="515"/>
      <c r="M101" s="515"/>
    </row>
    <row r="102" spans="1:13">
      <c r="A102" s="161"/>
      <c r="B102" s="126"/>
      <c r="C102" s="126"/>
      <c r="D102" s="515"/>
      <c r="E102" s="515"/>
      <c r="F102" s="161"/>
      <c r="G102" s="161"/>
      <c r="H102" s="515"/>
      <c r="I102" s="515"/>
      <c r="J102" s="515"/>
      <c r="K102" s="515"/>
      <c r="L102" s="515"/>
      <c r="M102" s="515"/>
    </row>
    <row r="103" spans="1:13">
      <c r="A103" s="161"/>
      <c r="B103" s="126"/>
      <c r="C103" s="126"/>
      <c r="D103" s="515"/>
      <c r="E103" s="515"/>
      <c r="F103" s="161"/>
      <c r="G103" s="161"/>
      <c r="H103" s="515"/>
      <c r="I103" s="515"/>
      <c r="J103" s="515"/>
      <c r="K103" s="515"/>
      <c r="L103" s="515"/>
      <c r="M103" s="515"/>
    </row>
    <row r="104" spans="1:13">
      <c r="A104" s="161"/>
      <c r="B104" s="126"/>
      <c r="C104" s="126"/>
      <c r="D104" s="515"/>
      <c r="E104" s="515"/>
      <c r="F104" s="161"/>
      <c r="G104" s="161"/>
      <c r="H104" s="515"/>
      <c r="I104" s="515"/>
      <c r="J104" s="515"/>
      <c r="K104" s="515"/>
      <c r="L104" s="515"/>
      <c r="M104" s="515"/>
    </row>
    <row r="105" spans="1:13">
      <c r="A105" s="161"/>
      <c r="B105" s="126"/>
      <c r="C105" s="126"/>
      <c r="D105" s="515"/>
      <c r="E105" s="515"/>
      <c r="F105" s="161"/>
      <c r="G105" s="161"/>
      <c r="H105" s="515"/>
      <c r="I105" s="515"/>
      <c r="J105" s="515"/>
      <c r="K105" s="515"/>
      <c r="L105" s="515"/>
      <c r="M105" s="515"/>
    </row>
    <row r="106" spans="1:13">
      <c r="A106" s="161"/>
      <c r="B106" s="126"/>
      <c r="C106" s="126"/>
      <c r="D106" s="515"/>
      <c r="E106" s="515"/>
      <c r="F106" s="161"/>
      <c r="G106" s="161"/>
      <c r="H106" s="515"/>
      <c r="I106" s="515"/>
      <c r="J106" s="515"/>
      <c r="K106" s="515"/>
      <c r="L106" s="515"/>
      <c r="M106" s="515"/>
    </row>
    <row r="107" spans="1:13">
      <c r="A107" s="161"/>
      <c r="B107" s="126"/>
      <c r="C107" s="126"/>
      <c r="D107" s="515"/>
      <c r="E107" s="515"/>
      <c r="F107" s="161"/>
      <c r="G107" s="161"/>
      <c r="H107" s="515"/>
      <c r="I107" s="515"/>
      <c r="J107" s="515"/>
      <c r="K107" s="515"/>
      <c r="L107" s="515"/>
      <c r="M107" s="515"/>
    </row>
    <row r="108" spans="1:13">
      <c r="A108" s="161"/>
      <c r="B108" s="126"/>
      <c r="C108" s="126"/>
      <c r="D108" s="515"/>
      <c r="E108" s="515"/>
      <c r="F108" s="161"/>
      <c r="G108" s="161"/>
      <c r="H108" s="515"/>
      <c r="I108" s="515"/>
      <c r="J108" s="515"/>
      <c r="K108" s="515"/>
      <c r="L108" s="515"/>
      <c r="M108" s="515"/>
    </row>
    <row r="109" spans="1:13">
      <c r="A109" s="161"/>
      <c r="B109" s="126"/>
      <c r="C109" s="126"/>
      <c r="D109" s="515"/>
      <c r="E109" s="515"/>
      <c r="F109" s="161"/>
      <c r="G109" s="161"/>
      <c r="H109" s="515"/>
      <c r="I109" s="515"/>
      <c r="J109" s="515"/>
      <c r="K109" s="515"/>
      <c r="L109" s="515"/>
      <c r="M109" s="515"/>
    </row>
    <row r="110" spans="1:13">
      <c r="A110" s="161"/>
      <c r="B110" s="126"/>
      <c r="C110" s="126"/>
      <c r="D110" s="515"/>
      <c r="E110" s="515"/>
      <c r="F110" s="161"/>
      <c r="G110" s="161"/>
      <c r="H110" s="515"/>
      <c r="I110" s="515"/>
      <c r="J110" s="515"/>
      <c r="K110" s="515"/>
      <c r="L110" s="515"/>
      <c r="M110" s="515"/>
    </row>
    <row r="111" spans="1:13">
      <c r="A111" s="161"/>
      <c r="B111" s="126"/>
      <c r="C111" s="126"/>
      <c r="D111" s="515"/>
      <c r="E111" s="515"/>
      <c r="F111" s="161"/>
      <c r="G111" s="161"/>
      <c r="H111" s="515"/>
      <c r="I111" s="515"/>
      <c r="J111" s="515"/>
      <c r="K111" s="515"/>
      <c r="L111" s="515"/>
      <c r="M111" s="515"/>
    </row>
    <row r="112" spans="1:13">
      <c r="A112" s="161"/>
      <c r="B112" s="126"/>
      <c r="C112" s="126"/>
      <c r="D112" s="515"/>
      <c r="E112" s="515"/>
      <c r="F112" s="161"/>
      <c r="G112" s="161"/>
      <c r="H112" s="515"/>
      <c r="I112" s="515"/>
      <c r="J112" s="515"/>
      <c r="K112" s="515"/>
      <c r="L112" s="515"/>
      <c r="M112" s="515"/>
    </row>
    <row r="113" spans="1:13">
      <c r="A113" s="161"/>
      <c r="B113" s="126"/>
      <c r="C113" s="126"/>
      <c r="D113" s="515"/>
      <c r="E113" s="515"/>
      <c r="F113" s="161"/>
      <c r="G113" s="161"/>
      <c r="H113" s="515"/>
      <c r="I113" s="515"/>
      <c r="J113" s="515"/>
      <c r="K113" s="515"/>
      <c r="L113" s="515"/>
      <c r="M113" s="515"/>
    </row>
    <row r="114" spans="1:13">
      <c r="A114" s="161"/>
      <c r="B114" s="126"/>
      <c r="C114" s="126"/>
      <c r="D114" s="515"/>
      <c r="E114" s="515"/>
      <c r="F114" s="161"/>
      <c r="G114" s="161"/>
      <c r="H114" s="515"/>
      <c r="I114" s="515"/>
      <c r="J114" s="515"/>
      <c r="K114" s="515"/>
      <c r="L114" s="515"/>
      <c r="M114" s="515"/>
    </row>
    <row r="115" spans="1:13">
      <c r="A115" s="161"/>
      <c r="B115" s="126"/>
      <c r="C115" s="126"/>
      <c r="D115" s="515"/>
      <c r="E115" s="515"/>
      <c r="F115" s="161"/>
      <c r="G115" s="161"/>
      <c r="H115" s="515"/>
      <c r="I115" s="515"/>
      <c r="J115" s="515"/>
      <c r="K115" s="515"/>
      <c r="L115" s="515"/>
      <c r="M115" s="515"/>
    </row>
    <row r="116" spans="1:13">
      <c r="A116" s="161"/>
      <c r="B116" s="126"/>
      <c r="C116" s="126"/>
      <c r="D116" s="515"/>
      <c r="E116" s="515"/>
      <c r="F116" s="161"/>
      <c r="G116" s="161"/>
      <c r="H116" s="515"/>
      <c r="I116" s="515"/>
      <c r="J116" s="515"/>
      <c r="K116" s="515"/>
      <c r="L116" s="515"/>
      <c r="M116" s="515"/>
    </row>
    <row r="117" spans="1:13">
      <c r="A117" s="161"/>
      <c r="B117" s="126"/>
      <c r="C117" s="126"/>
      <c r="D117" s="515"/>
      <c r="E117" s="515"/>
      <c r="F117" s="161"/>
      <c r="G117" s="161"/>
      <c r="H117" s="515"/>
      <c r="I117" s="515"/>
      <c r="J117" s="515"/>
      <c r="K117" s="515"/>
      <c r="L117" s="515"/>
      <c r="M117" s="515"/>
    </row>
    <row r="118" spans="1:13">
      <c r="A118" s="161"/>
      <c r="B118" s="126"/>
      <c r="C118" s="126"/>
      <c r="D118" s="515"/>
      <c r="E118" s="515"/>
      <c r="F118" s="161"/>
      <c r="G118" s="161"/>
      <c r="H118" s="515"/>
      <c r="I118" s="515"/>
      <c r="J118" s="515"/>
      <c r="K118" s="515"/>
      <c r="L118" s="515"/>
      <c r="M118" s="515"/>
    </row>
    <row r="119" spans="1:13">
      <c r="A119" s="161"/>
      <c r="B119" s="126"/>
      <c r="C119" s="126"/>
      <c r="D119" s="515"/>
      <c r="E119" s="515"/>
      <c r="F119" s="161"/>
      <c r="G119" s="161"/>
      <c r="H119" s="515"/>
      <c r="I119" s="515"/>
      <c r="J119" s="515"/>
      <c r="K119" s="515"/>
      <c r="L119" s="515"/>
      <c r="M119" s="515"/>
    </row>
    <row r="120" spans="1:13">
      <c r="A120" s="161"/>
      <c r="B120" s="126"/>
      <c r="C120" s="126"/>
      <c r="D120" s="515"/>
      <c r="E120" s="515"/>
      <c r="F120" s="161"/>
      <c r="G120" s="161"/>
      <c r="H120" s="515"/>
      <c r="I120" s="515"/>
      <c r="J120" s="515"/>
      <c r="K120" s="515"/>
      <c r="L120" s="515"/>
      <c r="M120" s="515"/>
    </row>
    <row r="121" spans="1:13">
      <c r="A121" s="161"/>
      <c r="B121" s="126"/>
      <c r="C121" s="126"/>
      <c r="D121" s="515"/>
      <c r="E121" s="515"/>
      <c r="F121" s="161"/>
      <c r="G121" s="161"/>
      <c r="H121" s="515"/>
      <c r="I121" s="515"/>
      <c r="J121" s="515"/>
      <c r="K121" s="515"/>
      <c r="L121" s="515"/>
      <c r="M121" s="515"/>
    </row>
    <row r="122" spans="1:13">
      <c r="A122" s="161"/>
      <c r="B122" s="126"/>
      <c r="C122" s="126"/>
      <c r="D122" s="515"/>
      <c r="E122" s="515"/>
      <c r="F122" s="161"/>
      <c r="G122" s="161"/>
      <c r="H122" s="515"/>
      <c r="I122" s="515"/>
      <c r="J122" s="515"/>
      <c r="K122" s="515"/>
      <c r="L122" s="515"/>
      <c r="M122" s="515"/>
    </row>
    <row r="123" spans="1:13">
      <c r="A123" s="161"/>
      <c r="B123" s="126"/>
      <c r="C123" s="126"/>
      <c r="D123" s="515"/>
      <c r="E123" s="515"/>
      <c r="F123" s="161"/>
      <c r="G123" s="161"/>
      <c r="H123" s="515"/>
      <c r="I123" s="515"/>
      <c r="J123" s="515"/>
      <c r="K123" s="515"/>
      <c r="L123" s="515"/>
      <c r="M123" s="515"/>
    </row>
    <row r="124" spans="1:13">
      <c r="A124" s="161"/>
      <c r="B124" s="126"/>
      <c r="C124" s="126"/>
      <c r="D124" s="515"/>
      <c r="E124" s="515"/>
      <c r="F124" s="161"/>
      <c r="G124" s="161"/>
      <c r="H124" s="515"/>
      <c r="I124" s="515"/>
      <c r="J124" s="515"/>
      <c r="K124" s="515"/>
      <c r="L124" s="515"/>
      <c r="M124" s="515"/>
    </row>
    <row r="125" spans="1:13">
      <c r="A125" s="161"/>
      <c r="B125" s="126"/>
      <c r="C125" s="126"/>
      <c r="D125" s="515"/>
      <c r="E125" s="515"/>
      <c r="F125" s="161"/>
      <c r="G125" s="161"/>
      <c r="H125" s="515"/>
      <c r="I125" s="515"/>
      <c r="J125" s="515"/>
      <c r="K125" s="515"/>
      <c r="L125" s="515"/>
      <c r="M125" s="515"/>
    </row>
    <row r="126" spans="1:13">
      <c r="A126" s="161"/>
      <c r="B126" s="126"/>
      <c r="C126" s="126"/>
      <c r="D126" s="515"/>
      <c r="E126" s="515"/>
      <c r="F126" s="161"/>
      <c r="G126" s="161"/>
      <c r="H126" s="515"/>
      <c r="I126" s="515"/>
      <c r="J126" s="515"/>
      <c r="K126" s="515"/>
      <c r="L126" s="515"/>
      <c r="M126" s="515"/>
    </row>
    <row r="127" spans="1:13">
      <c r="A127" s="161"/>
      <c r="B127" s="126"/>
      <c r="C127" s="126"/>
      <c r="D127" s="515"/>
      <c r="E127" s="515"/>
      <c r="F127" s="161"/>
      <c r="G127" s="161"/>
      <c r="H127" s="515"/>
      <c r="I127" s="515"/>
      <c r="J127" s="515"/>
      <c r="K127" s="515"/>
      <c r="L127" s="515"/>
      <c r="M127" s="515"/>
    </row>
    <row r="128" spans="1:13">
      <c r="A128" s="161"/>
      <c r="B128" s="126"/>
      <c r="C128" s="126"/>
      <c r="D128" s="515"/>
      <c r="E128" s="515"/>
      <c r="F128" s="161"/>
      <c r="G128" s="161"/>
      <c r="H128" s="515"/>
      <c r="I128" s="515"/>
      <c r="J128" s="515"/>
      <c r="K128" s="515"/>
      <c r="L128" s="515"/>
      <c r="M128" s="515"/>
    </row>
    <row r="129" spans="1:13">
      <c r="A129" s="161"/>
      <c r="B129" s="126"/>
      <c r="C129" s="126"/>
      <c r="D129" s="515"/>
      <c r="E129" s="515"/>
      <c r="F129" s="161"/>
      <c r="G129" s="161"/>
      <c r="H129" s="515"/>
      <c r="I129" s="515"/>
      <c r="J129" s="515"/>
      <c r="K129" s="515"/>
      <c r="L129" s="515"/>
      <c r="M129" s="515"/>
    </row>
    <row r="130" spans="1:13">
      <c r="A130" s="161"/>
      <c r="B130" s="126"/>
      <c r="C130" s="126"/>
      <c r="D130" s="515"/>
      <c r="E130" s="515"/>
      <c r="F130" s="161"/>
      <c r="G130" s="161"/>
      <c r="H130" s="515"/>
      <c r="I130" s="515"/>
      <c r="J130" s="515"/>
      <c r="K130" s="515"/>
      <c r="L130" s="515"/>
      <c r="M130" s="515"/>
    </row>
    <row r="131" spans="1:13">
      <c r="A131" s="161"/>
      <c r="B131" s="126"/>
      <c r="C131" s="126"/>
      <c r="D131" s="515"/>
      <c r="E131" s="515"/>
      <c r="F131" s="161"/>
      <c r="G131" s="161"/>
      <c r="H131" s="515"/>
      <c r="I131" s="515"/>
      <c r="J131" s="515"/>
      <c r="K131" s="515"/>
      <c r="L131" s="515"/>
      <c r="M131" s="515"/>
    </row>
    <row r="132" spans="1:13">
      <c r="A132" s="161"/>
      <c r="B132" s="126"/>
      <c r="C132" s="126"/>
      <c r="D132" s="515"/>
      <c r="E132" s="515"/>
      <c r="F132" s="161"/>
      <c r="G132" s="161"/>
      <c r="H132" s="515"/>
      <c r="I132" s="515"/>
      <c r="J132" s="515"/>
      <c r="K132" s="515"/>
      <c r="L132" s="515"/>
      <c r="M132" s="515"/>
    </row>
    <row r="133" spans="1:13">
      <c r="A133" s="161"/>
      <c r="B133" s="126"/>
      <c r="C133" s="126"/>
      <c r="D133" s="515"/>
      <c r="E133" s="515"/>
      <c r="F133" s="161"/>
      <c r="G133" s="161"/>
      <c r="H133" s="515"/>
      <c r="I133" s="515"/>
      <c r="J133" s="515"/>
      <c r="K133" s="515"/>
      <c r="L133" s="515"/>
      <c r="M133" s="515"/>
    </row>
    <row r="134" spans="1:13">
      <c r="A134" s="161"/>
      <c r="B134" s="126"/>
      <c r="C134" s="126"/>
      <c r="D134" s="515"/>
      <c r="E134" s="515"/>
      <c r="F134" s="161"/>
      <c r="G134" s="161"/>
      <c r="H134" s="515"/>
      <c r="I134" s="515"/>
      <c r="J134" s="515"/>
      <c r="K134" s="515"/>
      <c r="L134" s="515"/>
      <c r="M134" s="515"/>
    </row>
    <row r="135" spans="1:13">
      <c r="A135" s="161"/>
      <c r="B135" s="126"/>
      <c r="C135" s="126"/>
      <c r="D135" s="515"/>
      <c r="E135" s="515"/>
      <c r="F135" s="161"/>
      <c r="G135" s="161"/>
      <c r="H135" s="515"/>
      <c r="I135" s="515"/>
      <c r="J135" s="515"/>
      <c r="K135" s="515"/>
      <c r="L135" s="515"/>
      <c r="M135" s="515"/>
    </row>
    <row r="136" spans="1:13">
      <c r="A136" s="161"/>
      <c r="B136" s="126"/>
      <c r="C136" s="126"/>
      <c r="D136" s="515"/>
      <c r="E136" s="515"/>
      <c r="F136" s="161"/>
      <c r="G136" s="161"/>
      <c r="H136" s="515"/>
      <c r="I136" s="515"/>
      <c r="J136" s="515"/>
      <c r="K136" s="515"/>
      <c r="L136" s="515"/>
      <c r="M136" s="515"/>
    </row>
    <row r="137" spans="1:13">
      <c r="A137" s="161"/>
      <c r="B137" s="126"/>
      <c r="C137" s="126"/>
      <c r="D137" s="515"/>
      <c r="E137" s="515"/>
      <c r="F137" s="161"/>
      <c r="G137" s="161"/>
      <c r="H137" s="515"/>
      <c r="I137" s="515"/>
      <c r="J137" s="515"/>
      <c r="K137" s="515"/>
      <c r="L137" s="515"/>
      <c r="M137" s="515"/>
    </row>
    <row r="138" spans="1:13">
      <c r="A138" s="161"/>
      <c r="B138" s="126"/>
      <c r="C138" s="126"/>
      <c r="D138" s="515"/>
      <c r="E138" s="515"/>
      <c r="F138" s="161"/>
      <c r="G138" s="161"/>
      <c r="H138" s="515"/>
      <c r="I138" s="515"/>
      <c r="J138" s="515"/>
      <c r="K138" s="515"/>
      <c r="L138" s="515"/>
      <c r="M138" s="515"/>
    </row>
    <row r="139" spans="1:13">
      <c r="A139" s="161"/>
      <c r="B139" s="126"/>
      <c r="C139" s="126"/>
      <c r="D139" s="515"/>
      <c r="E139" s="515"/>
      <c r="F139" s="161"/>
      <c r="G139" s="161"/>
      <c r="H139" s="515"/>
      <c r="I139" s="515"/>
      <c r="J139" s="515"/>
      <c r="K139" s="515"/>
      <c r="L139" s="515"/>
      <c r="M139" s="515"/>
    </row>
    <row r="140" spans="1:13">
      <c r="A140" s="161"/>
      <c r="B140" s="126"/>
      <c r="C140" s="126"/>
      <c r="D140" s="515"/>
      <c r="E140" s="515"/>
      <c r="F140" s="161"/>
      <c r="G140" s="161"/>
      <c r="H140" s="515"/>
      <c r="I140" s="515"/>
      <c r="J140" s="515"/>
      <c r="K140" s="515"/>
      <c r="L140" s="515"/>
      <c r="M140" s="515"/>
    </row>
    <row r="141" spans="1:13">
      <c r="A141" s="161"/>
      <c r="B141" s="126"/>
      <c r="C141" s="126"/>
      <c r="D141" s="515"/>
      <c r="E141" s="515"/>
      <c r="F141" s="161"/>
      <c r="G141" s="161"/>
      <c r="H141" s="515"/>
      <c r="I141" s="515"/>
      <c r="J141" s="515"/>
      <c r="K141" s="515"/>
      <c r="L141" s="515"/>
      <c r="M141" s="515"/>
    </row>
    <row r="142" spans="1:13">
      <c r="A142" s="161"/>
      <c r="B142" s="126"/>
      <c r="C142" s="126"/>
      <c r="D142" s="515"/>
      <c r="E142" s="515"/>
      <c r="F142" s="161"/>
      <c r="G142" s="161"/>
      <c r="H142" s="515"/>
      <c r="I142" s="515"/>
      <c r="J142" s="515"/>
      <c r="K142" s="515"/>
      <c r="L142" s="515"/>
      <c r="M142" s="515"/>
    </row>
    <row r="143" spans="1:13">
      <c r="A143" s="161"/>
      <c r="B143" s="126"/>
      <c r="C143" s="126"/>
      <c r="D143" s="515"/>
      <c r="E143" s="515"/>
      <c r="F143" s="161"/>
      <c r="G143" s="161"/>
      <c r="H143" s="515"/>
      <c r="I143" s="515"/>
      <c r="J143" s="515"/>
      <c r="K143" s="515"/>
      <c r="L143" s="515"/>
      <c r="M143" s="515"/>
    </row>
    <row r="144" spans="1:13">
      <c r="A144" s="161"/>
      <c r="B144" s="126"/>
      <c r="C144" s="126"/>
      <c r="D144" s="515"/>
      <c r="E144" s="515"/>
      <c r="F144" s="161"/>
      <c r="G144" s="161"/>
      <c r="H144" s="515"/>
      <c r="I144" s="515"/>
      <c r="J144" s="515"/>
      <c r="K144" s="515"/>
      <c r="L144" s="515"/>
      <c r="M144" s="515"/>
    </row>
    <row r="145" spans="1:13">
      <c r="A145" s="161"/>
      <c r="B145" s="126"/>
      <c r="C145" s="126"/>
      <c r="D145" s="515"/>
      <c r="E145" s="515"/>
      <c r="F145" s="161"/>
      <c r="G145" s="161"/>
      <c r="H145" s="515"/>
      <c r="I145" s="515"/>
      <c r="J145" s="515"/>
      <c r="K145" s="515"/>
      <c r="L145" s="515"/>
      <c r="M145" s="515"/>
    </row>
    <row r="146" spans="1:13">
      <c r="A146" s="161"/>
      <c r="B146" s="126"/>
      <c r="C146" s="126"/>
      <c r="D146" s="515"/>
      <c r="E146" s="515"/>
      <c r="F146" s="161"/>
      <c r="G146" s="161"/>
      <c r="H146" s="515"/>
      <c r="I146" s="515"/>
      <c r="J146" s="515"/>
      <c r="K146" s="515"/>
      <c r="L146" s="515"/>
      <c r="M146" s="515"/>
    </row>
    <row r="147" spans="1:13">
      <c r="A147" s="161"/>
      <c r="B147" s="126"/>
      <c r="C147" s="126"/>
      <c r="D147" s="515"/>
      <c r="E147" s="515"/>
      <c r="F147" s="161"/>
      <c r="G147" s="161"/>
      <c r="H147" s="515"/>
      <c r="I147" s="515"/>
      <c r="J147" s="515"/>
      <c r="K147" s="515"/>
      <c r="L147" s="515"/>
      <c r="M147" s="515"/>
    </row>
    <row r="148" spans="1:13">
      <c r="A148" s="161"/>
      <c r="B148" s="126"/>
      <c r="C148" s="126"/>
      <c r="D148" s="515"/>
      <c r="E148" s="515"/>
      <c r="F148" s="161"/>
      <c r="G148" s="161"/>
      <c r="H148" s="515"/>
      <c r="I148" s="515"/>
      <c r="J148" s="515"/>
      <c r="K148" s="515"/>
      <c r="L148" s="515"/>
      <c r="M148" s="515"/>
    </row>
    <row r="149" spans="1:13">
      <c r="A149" s="161"/>
      <c r="B149" s="126"/>
      <c r="C149" s="126"/>
      <c r="D149" s="515"/>
      <c r="E149" s="515"/>
      <c r="F149" s="161"/>
      <c r="G149" s="161"/>
      <c r="H149" s="515"/>
      <c r="I149" s="515"/>
      <c r="J149" s="515"/>
      <c r="K149" s="515"/>
      <c r="L149" s="515"/>
      <c r="M149" s="515"/>
    </row>
    <row r="150" spans="1:13">
      <c r="A150" s="161"/>
      <c r="B150" s="126"/>
      <c r="C150" s="126"/>
      <c r="D150" s="515"/>
      <c r="E150" s="515"/>
      <c r="F150" s="161"/>
      <c r="G150" s="161"/>
      <c r="H150" s="515"/>
      <c r="I150" s="515"/>
      <c r="J150" s="515"/>
      <c r="K150" s="515"/>
      <c r="L150" s="515"/>
      <c r="M150" s="515"/>
    </row>
    <row r="151" spans="1:13">
      <c r="A151" s="161"/>
      <c r="B151" s="126"/>
      <c r="C151" s="126"/>
      <c r="D151" s="515"/>
      <c r="E151" s="515"/>
      <c r="F151" s="161"/>
      <c r="G151" s="161"/>
      <c r="H151" s="515"/>
      <c r="I151" s="515"/>
      <c r="J151" s="515"/>
      <c r="K151" s="515"/>
      <c r="L151" s="515"/>
      <c r="M151" s="515"/>
    </row>
    <row r="152" spans="1:13">
      <c r="A152" s="161"/>
      <c r="B152" s="126"/>
      <c r="C152" s="126"/>
      <c r="D152" s="515"/>
      <c r="E152" s="515"/>
      <c r="F152" s="161"/>
      <c r="G152" s="161"/>
      <c r="H152" s="515"/>
      <c r="I152" s="515"/>
      <c r="J152" s="515"/>
      <c r="K152" s="515"/>
      <c r="L152" s="515"/>
      <c r="M152" s="515"/>
    </row>
    <row r="153" spans="1:13">
      <c r="A153" s="161"/>
      <c r="B153" s="126"/>
      <c r="C153" s="126"/>
      <c r="D153" s="515"/>
      <c r="E153" s="515"/>
      <c r="F153" s="161"/>
      <c r="G153" s="161"/>
      <c r="H153" s="515"/>
      <c r="I153" s="515"/>
      <c r="J153" s="515"/>
      <c r="K153" s="515"/>
      <c r="L153" s="515"/>
      <c r="M153" s="515"/>
    </row>
    <row r="154" spans="1:13">
      <c r="A154" s="161"/>
      <c r="B154" s="126"/>
      <c r="C154" s="126"/>
      <c r="D154" s="515"/>
      <c r="E154" s="515"/>
      <c r="F154" s="161"/>
      <c r="G154" s="161"/>
      <c r="H154" s="515"/>
      <c r="I154" s="515"/>
      <c r="J154" s="515"/>
      <c r="K154" s="515"/>
      <c r="L154" s="515"/>
      <c r="M154" s="515"/>
    </row>
    <row r="155" spans="1:13">
      <c r="A155" s="161"/>
      <c r="B155" s="126"/>
      <c r="C155" s="126"/>
      <c r="D155" s="515"/>
      <c r="E155" s="515"/>
      <c r="F155" s="161"/>
      <c r="G155" s="161"/>
      <c r="H155" s="515"/>
      <c r="I155" s="515"/>
      <c r="J155" s="515"/>
      <c r="K155" s="515"/>
      <c r="L155" s="515"/>
      <c r="M155" s="515"/>
    </row>
    <row r="156" spans="1:13">
      <c r="A156" s="161"/>
      <c r="B156" s="126"/>
      <c r="C156" s="126"/>
      <c r="D156" s="515"/>
      <c r="E156" s="515"/>
      <c r="F156" s="161"/>
      <c r="G156" s="161"/>
      <c r="H156" s="515"/>
      <c r="I156" s="515"/>
      <c r="J156" s="515"/>
      <c r="K156" s="515"/>
      <c r="L156" s="515"/>
      <c r="M156" s="515"/>
    </row>
    <row r="157" spans="1:13">
      <c r="A157" s="161"/>
      <c r="B157" s="126"/>
      <c r="C157" s="126"/>
      <c r="D157" s="515"/>
      <c r="E157" s="515"/>
      <c r="F157" s="161"/>
      <c r="G157" s="161"/>
      <c r="H157" s="515"/>
      <c r="I157" s="515"/>
      <c r="J157" s="515"/>
      <c r="K157" s="515"/>
      <c r="L157" s="515"/>
      <c r="M157" s="515"/>
    </row>
    <row r="158" spans="1:13">
      <c r="A158" s="161"/>
      <c r="B158" s="126"/>
      <c r="C158" s="126"/>
      <c r="D158" s="515"/>
      <c r="E158" s="515"/>
      <c r="F158" s="161"/>
      <c r="G158" s="161"/>
      <c r="H158" s="515"/>
      <c r="I158" s="515"/>
      <c r="J158" s="515"/>
      <c r="K158" s="515"/>
      <c r="L158" s="515"/>
      <c r="M158" s="515"/>
    </row>
    <row r="159" spans="1:13">
      <c r="A159" s="161"/>
      <c r="B159" s="126"/>
      <c r="C159" s="126"/>
      <c r="D159" s="515"/>
      <c r="E159" s="515"/>
      <c r="F159" s="161"/>
      <c r="G159" s="161"/>
      <c r="H159" s="515"/>
      <c r="I159" s="515"/>
      <c r="J159" s="515"/>
      <c r="K159" s="515"/>
      <c r="L159" s="515"/>
      <c r="M159" s="515"/>
    </row>
    <row r="160" spans="1:13">
      <c r="A160" s="161"/>
      <c r="B160" s="126"/>
      <c r="C160" s="126"/>
      <c r="D160" s="515"/>
      <c r="E160" s="515"/>
      <c r="F160" s="161"/>
      <c r="G160" s="161"/>
      <c r="H160" s="515"/>
      <c r="I160" s="515"/>
      <c r="J160" s="515"/>
      <c r="K160" s="515"/>
      <c r="L160" s="515"/>
      <c r="M160" s="515"/>
    </row>
    <row r="161" spans="1:13">
      <c r="A161" s="161"/>
      <c r="B161" s="126"/>
      <c r="C161" s="126"/>
      <c r="D161" s="515"/>
      <c r="E161" s="515"/>
      <c r="F161" s="161"/>
      <c r="G161" s="161"/>
      <c r="H161" s="515"/>
      <c r="I161" s="515"/>
      <c r="J161" s="515"/>
      <c r="K161" s="515"/>
      <c r="L161" s="515"/>
      <c r="M161" s="515"/>
    </row>
    <row r="162" spans="1:13">
      <c r="A162" s="161"/>
      <c r="B162" s="126"/>
      <c r="C162" s="126"/>
      <c r="D162" s="515"/>
      <c r="E162" s="515"/>
      <c r="F162" s="161"/>
      <c r="G162" s="161"/>
      <c r="H162" s="515"/>
      <c r="I162" s="515"/>
      <c r="J162" s="515"/>
      <c r="K162" s="515"/>
      <c r="L162" s="515"/>
      <c r="M162" s="515"/>
    </row>
    <row r="163" spans="1:13">
      <c r="A163" s="161"/>
      <c r="B163" s="126"/>
      <c r="C163" s="126"/>
      <c r="D163" s="515"/>
      <c r="E163" s="515"/>
      <c r="F163" s="161"/>
      <c r="G163" s="161"/>
      <c r="H163" s="515"/>
      <c r="I163" s="515"/>
      <c r="J163" s="515"/>
      <c r="K163" s="515"/>
      <c r="L163" s="515"/>
      <c r="M163" s="515"/>
    </row>
    <row r="164" spans="1:13">
      <c r="A164" s="161"/>
      <c r="B164" s="126"/>
      <c r="C164" s="126"/>
      <c r="D164" s="515"/>
      <c r="E164" s="515"/>
      <c r="F164" s="161"/>
      <c r="G164" s="161"/>
      <c r="H164" s="515"/>
      <c r="I164" s="515"/>
      <c r="J164" s="515"/>
      <c r="K164" s="515"/>
      <c r="L164" s="515"/>
      <c r="M164" s="515"/>
    </row>
    <row r="165" spans="1:13">
      <c r="A165" s="161"/>
      <c r="B165" s="126"/>
      <c r="C165" s="126"/>
      <c r="D165" s="515"/>
      <c r="E165" s="515"/>
      <c r="F165" s="161"/>
      <c r="G165" s="161"/>
      <c r="H165" s="515"/>
      <c r="I165" s="515"/>
      <c r="J165" s="515"/>
      <c r="K165" s="515"/>
      <c r="L165" s="515"/>
      <c r="M165" s="515"/>
    </row>
    <row r="166" spans="1:13">
      <c r="A166" s="161"/>
      <c r="B166" s="126"/>
      <c r="C166" s="126"/>
      <c r="D166" s="515"/>
      <c r="E166" s="515"/>
      <c r="F166" s="161"/>
      <c r="G166" s="161"/>
      <c r="H166" s="515"/>
      <c r="I166" s="515"/>
      <c r="J166" s="515"/>
      <c r="K166" s="515"/>
      <c r="L166" s="515"/>
      <c r="M166" s="515"/>
    </row>
    <row r="167" spans="1:13">
      <c r="A167" s="161"/>
      <c r="B167" s="126"/>
      <c r="C167" s="126"/>
      <c r="D167" s="515"/>
      <c r="E167" s="515"/>
      <c r="F167" s="161"/>
      <c r="G167" s="161"/>
      <c r="H167" s="515"/>
      <c r="I167" s="515"/>
      <c r="J167" s="515"/>
      <c r="K167" s="515"/>
      <c r="L167" s="515"/>
      <c r="M167" s="515"/>
    </row>
    <row r="168" spans="1:13">
      <c r="A168" s="161"/>
      <c r="B168" s="126"/>
      <c r="C168" s="126"/>
      <c r="D168" s="515"/>
      <c r="E168" s="515"/>
      <c r="F168" s="161"/>
      <c r="G168" s="161"/>
      <c r="H168" s="515"/>
      <c r="I168" s="515"/>
      <c r="J168" s="515"/>
      <c r="K168" s="515"/>
      <c r="L168" s="515"/>
      <c r="M168" s="515"/>
    </row>
    <row r="169" spans="1:13">
      <c r="A169" s="161"/>
      <c r="B169" s="126"/>
      <c r="C169" s="126"/>
      <c r="D169" s="515"/>
      <c r="E169" s="515"/>
      <c r="F169" s="161"/>
      <c r="G169" s="161"/>
      <c r="H169" s="515"/>
      <c r="I169" s="515"/>
      <c r="J169" s="515"/>
      <c r="K169" s="515"/>
      <c r="L169" s="515"/>
      <c r="M169" s="515"/>
    </row>
    <row r="170" spans="1:13">
      <c r="A170" s="161"/>
      <c r="B170" s="126"/>
      <c r="C170" s="126"/>
      <c r="D170" s="515"/>
      <c r="E170" s="515"/>
      <c r="F170" s="161"/>
      <c r="G170" s="161"/>
      <c r="H170" s="515"/>
      <c r="I170" s="515"/>
      <c r="J170" s="515"/>
      <c r="K170" s="515"/>
      <c r="L170" s="515"/>
      <c r="M170" s="515"/>
    </row>
    <row r="171" spans="1:13">
      <c r="A171" s="161"/>
      <c r="B171" s="126"/>
      <c r="C171" s="126"/>
      <c r="D171" s="515"/>
      <c r="E171" s="515"/>
      <c r="F171" s="161"/>
      <c r="G171" s="161"/>
      <c r="H171" s="515"/>
      <c r="I171" s="515"/>
      <c r="J171" s="515"/>
      <c r="K171" s="515"/>
      <c r="L171" s="515"/>
      <c r="M171" s="515"/>
    </row>
    <row r="172" spans="1:13">
      <c r="A172" s="161"/>
      <c r="B172" s="126"/>
      <c r="C172" s="126"/>
      <c r="D172" s="515"/>
      <c r="E172" s="515"/>
      <c r="F172" s="161"/>
      <c r="G172" s="161"/>
      <c r="H172" s="515"/>
      <c r="I172" s="515"/>
      <c r="J172" s="515"/>
      <c r="K172" s="515"/>
      <c r="L172" s="515"/>
      <c r="M172" s="515"/>
    </row>
    <row r="173" spans="1:13">
      <c r="A173" s="161"/>
      <c r="B173" s="126"/>
      <c r="C173" s="126"/>
      <c r="D173" s="515"/>
      <c r="E173" s="515"/>
      <c r="F173" s="161"/>
      <c r="G173" s="161"/>
      <c r="H173" s="515"/>
      <c r="I173" s="515"/>
      <c r="J173" s="515"/>
      <c r="K173" s="515"/>
      <c r="L173" s="515"/>
      <c r="M173" s="515"/>
    </row>
    <row r="174" spans="1:13">
      <c r="A174" s="161"/>
      <c r="B174" s="126"/>
      <c r="C174" s="126"/>
      <c r="D174" s="515"/>
      <c r="E174" s="515"/>
      <c r="F174" s="161"/>
      <c r="G174" s="161"/>
      <c r="H174" s="515"/>
      <c r="I174" s="515"/>
      <c r="J174" s="515"/>
      <c r="K174" s="515"/>
      <c r="L174" s="515"/>
      <c r="M174" s="515"/>
    </row>
    <row r="175" spans="1:13">
      <c r="A175" s="161"/>
      <c r="B175" s="126"/>
      <c r="C175" s="126"/>
      <c r="D175" s="515"/>
      <c r="E175" s="515"/>
      <c r="F175" s="161"/>
      <c r="G175" s="161"/>
      <c r="H175" s="515"/>
      <c r="I175" s="515"/>
      <c r="J175" s="515"/>
      <c r="K175" s="515"/>
      <c r="L175" s="515"/>
      <c r="M175" s="515"/>
    </row>
    <row r="176" spans="1:13">
      <c r="A176" s="161"/>
      <c r="B176" s="126"/>
      <c r="C176" s="126"/>
      <c r="D176" s="515"/>
      <c r="E176" s="515"/>
      <c r="F176" s="161"/>
      <c r="G176" s="161"/>
      <c r="H176" s="515"/>
      <c r="I176" s="515"/>
      <c r="J176" s="515"/>
      <c r="K176" s="515"/>
      <c r="L176" s="515"/>
      <c r="M176" s="515"/>
    </row>
    <row r="177" spans="1:13">
      <c r="A177" s="161"/>
      <c r="B177" s="126"/>
      <c r="C177" s="126"/>
      <c r="D177" s="515"/>
      <c r="E177" s="515"/>
      <c r="F177" s="161"/>
      <c r="G177" s="161"/>
      <c r="H177" s="515"/>
      <c r="I177" s="515"/>
      <c r="J177" s="515"/>
      <c r="K177" s="515"/>
      <c r="L177" s="515"/>
      <c r="M177" s="515"/>
    </row>
    <row r="178" spans="1:13">
      <c r="A178" s="161"/>
      <c r="B178" s="126"/>
      <c r="C178" s="126"/>
      <c r="D178" s="515"/>
      <c r="E178" s="515"/>
      <c r="F178" s="161"/>
      <c r="G178" s="161"/>
      <c r="H178" s="515"/>
      <c r="I178" s="515"/>
      <c r="J178" s="515"/>
      <c r="K178" s="515"/>
      <c r="L178" s="515"/>
      <c r="M178" s="515"/>
    </row>
    <row r="179" spans="1:13">
      <c r="A179" s="161"/>
      <c r="B179" s="126"/>
      <c r="C179" s="126"/>
      <c r="D179" s="515"/>
      <c r="E179" s="515"/>
      <c r="F179" s="161"/>
      <c r="G179" s="161"/>
      <c r="H179" s="515"/>
      <c r="I179" s="515"/>
      <c r="J179" s="515"/>
      <c r="K179" s="515"/>
      <c r="L179" s="515"/>
      <c r="M179" s="515"/>
    </row>
    <row r="180" spans="1:13">
      <c r="A180" s="161"/>
      <c r="B180" s="126"/>
      <c r="C180" s="126"/>
      <c r="D180" s="515"/>
      <c r="E180" s="515"/>
      <c r="F180" s="161"/>
      <c r="G180" s="161"/>
      <c r="H180" s="515"/>
      <c r="I180" s="515"/>
      <c r="J180" s="515"/>
      <c r="K180" s="515"/>
      <c r="L180" s="515"/>
      <c r="M180" s="515"/>
    </row>
    <row r="181" spans="1:13">
      <c r="A181" s="161"/>
      <c r="B181" s="126"/>
      <c r="C181" s="126"/>
      <c r="D181" s="515"/>
      <c r="E181" s="515"/>
      <c r="F181" s="161"/>
      <c r="G181" s="161"/>
      <c r="H181" s="515"/>
      <c r="I181" s="515"/>
      <c r="J181" s="515"/>
      <c r="K181" s="515"/>
      <c r="L181" s="515"/>
      <c r="M181" s="515"/>
    </row>
    <row r="182" spans="1:13">
      <c r="A182" s="161"/>
      <c r="B182" s="126"/>
      <c r="C182" s="126"/>
      <c r="D182" s="515"/>
      <c r="E182" s="515"/>
      <c r="F182" s="161"/>
      <c r="G182" s="161"/>
      <c r="H182" s="515"/>
      <c r="I182" s="515"/>
      <c r="J182" s="515"/>
      <c r="K182" s="515"/>
      <c r="L182" s="515"/>
      <c r="M182" s="515"/>
    </row>
    <row r="183" spans="1:13">
      <c r="A183" s="161"/>
      <c r="B183" s="126"/>
      <c r="C183" s="126"/>
      <c r="D183" s="515"/>
      <c r="E183" s="515"/>
      <c r="F183" s="161"/>
      <c r="G183" s="161"/>
      <c r="H183" s="515"/>
      <c r="I183" s="515"/>
      <c r="J183" s="515"/>
      <c r="K183" s="515"/>
      <c r="L183" s="515"/>
      <c r="M183" s="515"/>
    </row>
    <row r="184" spans="1:13">
      <c r="A184" s="161"/>
      <c r="B184" s="126"/>
      <c r="C184" s="126"/>
      <c r="D184" s="515"/>
      <c r="E184" s="515"/>
      <c r="F184" s="161"/>
      <c r="G184" s="161"/>
      <c r="H184" s="515"/>
      <c r="I184" s="515"/>
      <c r="J184" s="515"/>
      <c r="K184" s="515"/>
      <c r="L184" s="515"/>
      <c r="M184" s="515"/>
    </row>
    <row r="185" spans="1:13">
      <c r="A185" s="161"/>
      <c r="B185" s="126"/>
      <c r="C185" s="126"/>
      <c r="D185" s="515"/>
      <c r="E185" s="515"/>
      <c r="F185" s="161"/>
      <c r="G185" s="161"/>
      <c r="H185" s="515"/>
      <c r="I185" s="515"/>
      <c r="J185" s="515"/>
      <c r="K185" s="515"/>
      <c r="L185" s="515"/>
      <c r="M185" s="515"/>
    </row>
    <row r="186" spans="1:13">
      <c r="A186" s="161"/>
      <c r="B186" s="126"/>
      <c r="C186" s="126"/>
      <c r="D186" s="515"/>
      <c r="E186" s="515"/>
      <c r="F186" s="161"/>
      <c r="G186" s="161"/>
      <c r="H186" s="515"/>
      <c r="I186" s="515"/>
      <c r="J186" s="515"/>
      <c r="K186" s="515"/>
      <c r="L186" s="515"/>
      <c r="M186" s="515"/>
    </row>
    <row r="187" spans="1:13">
      <c r="A187" s="161"/>
      <c r="B187" s="126"/>
      <c r="C187" s="126"/>
      <c r="D187" s="515"/>
      <c r="E187" s="515"/>
      <c r="F187" s="161"/>
      <c r="G187" s="161"/>
      <c r="H187" s="515"/>
      <c r="I187" s="515"/>
      <c r="J187" s="515"/>
      <c r="K187" s="515"/>
      <c r="L187" s="515"/>
      <c r="M187" s="515"/>
    </row>
    <row r="188" spans="1:13">
      <c r="A188" s="161"/>
      <c r="B188" s="126"/>
      <c r="C188" s="126"/>
      <c r="D188" s="515"/>
      <c r="E188" s="515"/>
      <c r="F188" s="161"/>
      <c r="G188" s="161"/>
      <c r="H188" s="515"/>
      <c r="I188" s="515"/>
      <c r="J188" s="515"/>
      <c r="K188" s="515"/>
      <c r="L188" s="515"/>
      <c r="M188" s="515"/>
    </row>
    <row r="189" spans="1:13">
      <c r="A189" s="161"/>
      <c r="B189" s="126"/>
      <c r="C189" s="126"/>
      <c r="D189" s="515"/>
      <c r="E189" s="515"/>
      <c r="F189" s="161"/>
      <c r="G189" s="161"/>
      <c r="H189" s="515"/>
      <c r="I189" s="515"/>
      <c r="J189" s="515"/>
      <c r="K189" s="515"/>
      <c r="L189" s="515"/>
      <c r="M189" s="515"/>
    </row>
    <row r="190" spans="1:13">
      <c r="A190" s="161"/>
      <c r="B190" s="126"/>
      <c r="C190" s="126"/>
      <c r="D190" s="515"/>
      <c r="E190" s="515"/>
      <c r="F190" s="161"/>
      <c r="G190" s="161"/>
      <c r="H190" s="515"/>
      <c r="I190" s="515"/>
      <c r="J190" s="515"/>
      <c r="K190" s="515"/>
      <c r="L190" s="515"/>
      <c r="M190" s="515"/>
    </row>
    <row r="191" spans="1:13">
      <c r="A191" s="161"/>
      <c r="B191" s="126"/>
      <c r="C191" s="126"/>
      <c r="D191" s="515"/>
      <c r="E191" s="515"/>
      <c r="F191" s="161"/>
      <c r="G191" s="161"/>
      <c r="H191" s="515"/>
      <c r="I191" s="515"/>
      <c r="J191" s="515"/>
      <c r="K191" s="515"/>
      <c r="L191" s="515"/>
      <c r="M191" s="515"/>
    </row>
    <row r="192" spans="1:13">
      <c r="A192" s="161"/>
      <c r="B192" s="126"/>
      <c r="C192" s="126"/>
      <c r="D192" s="515"/>
      <c r="E192" s="515"/>
      <c r="F192" s="161"/>
      <c r="G192" s="161"/>
      <c r="H192" s="515"/>
      <c r="I192" s="515"/>
      <c r="J192" s="515"/>
      <c r="K192" s="515"/>
      <c r="L192" s="515"/>
      <c r="M192" s="515"/>
    </row>
    <row r="193" spans="1:13">
      <c r="A193" s="161"/>
      <c r="B193" s="126"/>
      <c r="C193" s="126"/>
      <c r="D193" s="515"/>
      <c r="E193" s="515"/>
      <c r="F193" s="161"/>
      <c r="G193" s="161"/>
      <c r="H193" s="515"/>
      <c r="I193" s="515"/>
      <c r="J193" s="515"/>
      <c r="K193" s="515"/>
      <c r="L193" s="515"/>
      <c r="M193" s="515"/>
    </row>
    <row r="194" spans="1:13">
      <c r="A194" s="161"/>
      <c r="B194" s="126"/>
      <c r="C194" s="126"/>
      <c r="D194" s="515"/>
      <c r="E194" s="515"/>
      <c r="F194" s="161"/>
      <c r="G194" s="161"/>
      <c r="H194" s="515"/>
      <c r="I194" s="515"/>
      <c r="J194" s="515"/>
      <c r="K194" s="515"/>
      <c r="L194" s="515"/>
      <c r="M194" s="515"/>
    </row>
    <row r="195" spans="1:13">
      <c r="A195" s="161"/>
      <c r="B195" s="126"/>
      <c r="C195" s="126"/>
      <c r="D195" s="515"/>
      <c r="E195" s="515"/>
      <c r="F195" s="161"/>
      <c r="G195" s="161"/>
      <c r="H195" s="515"/>
      <c r="I195" s="515"/>
      <c r="J195" s="515"/>
      <c r="K195" s="515"/>
      <c r="L195" s="515"/>
      <c r="M195" s="515"/>
    </row>
    <row r="196" spans="1:13">
      <c r="A196" s="161"/>
      <c r="B196" s="126"/>
      <c r="C196" s="126"/>
      <c r="D196" s="515"/>
      <c r="E196" s="515"/>
      <c r="F196" s="161"/>
      <c r="G196" s="161"/>
      <c r="H196" s="515"/>
      <c r="I196" s="515"/>
      <c r="J196" s="515"/>
      <c r="K196" s="515"/>
      <c r="L196" s="515"/>
      <c r="M196" s="515"/>
    </row>
    <row r="197" spans="1:13">
      <c r="A197" s="161"/>
      <c r="B197" s="126"/>
      <c r="C197" s="126"/>
      <c r="D197" s="515"/>
      <c r="E197" s="515"/>
      <c r="F197" s="161"/>
      <c r="G197" s="161"/>
      <c r="H197" s="515"/>
      <c r="I197" s="515"/>
      <c r="J197" s="515"/>
      <c r="K197" s="515"/>
      <c r="L197" s="515"/>
      <c r="M197" s="515"/>
    </row>
    <row r="198" spans="1:13">
      <c r="A198" s="161"/>
      <c r="B198" s="126"/>
      <c r="C198" s="126"/>
      <c r="D198" s="515"/>
      <c r="E198" s="515"/>
      <c r="F198" s="161"/>
      <c r="G198" s="161"/>
      <c r="H198" s="515"/>
      <c r="I198" s="515"/>
      <c r="J198" s="515"/>
      <c r="K198" s="515"/>
      <c r="L198" s="515"/>
      <c r="M198" s="515"/>
    </row>
    <row r="199" spans="1:13">
      <c r="A199" s="161"/>
      <c r="B199" s="126"/>
      <c r="C199" s="126"/>
      <c r="D199" s="515"/>
      <c r="E199" s="515"/>
      <c r="F199" s="161"/>
      <c r="G199" s="161"/>
      <c r="H199" s="515"/>
      <c r="I199" s="515"/>
      <c r="J199" s="515"/>
      <c r="K199" s="515"/>
      <c r="L199" s="515"/>
      <c r="M199" s="515"/>
    </row>
    <row r="200" spans="1:13">
      <c r="A200" s="161"/>
      <c r="B200" s="126"/>
      <c r="C200" s="126"/>
      <c r="D200" s="515"/>
      <c r="E200" s="515"/>
      <c r="F200" s="161"/>
      <c r="G200" s="161"/>
      <c r="H200" s="515"/>
      <c r="I200" s="515"/>
      <c r="J200" s="515"/>
      <c r="K200" s="515"/>
      <c r="L200" s="515"/>
      <c r="M200" s="515"/>
    </row>
    <row r="201" spans="1:13">
      <c r="A201" s="161"/>
      <c r="B201" s="126"/>
      <c r="C201" s="126"/>
      <c r="D201" s="515"/>
      <c r="E201" s="515"/>
      <c r="F201" s="161"/>
      <c r="G201" s="161"/>
      <c r="H201" s="515"/>
      <c r="I201" s="515"/>
      <c r="J201" s="515"/>
      <c r="K201" s="515"/>
      <c r="L201" s="515"/>
      <c r="M201" s="515"/>
    </row>
    <row r="202" spans="1:13">
      <c r="A202" s="161"/>
      <c r="B202" s="126"/>
      <c r="C202" s="126"/>
      <c r="D202" s="515"/>
      <c r="E202" s="515"/>
      <c r="F202" s="161"/>
      <c r="G202" s="161"/>
      <c r="H202" s="515"/>
      <c r="I202" s="515"/>
      <c r="J202" s="515"/>
      <c r="K202" s="515"/>
      <c r="L202" s="515"/>
      <c r="M202" s="515"/>
    </row>
    <row r="203" spans="1:13">
      <c r="A203" s="161"/>
      <c r="B203" s="126"/>
      <c r="C203" s="126"/>
      <c r="D203" s="515"/>
      <c r="E203" s="515"/>
      <c r="F203" s="161"/>
      <c r="G203" s="161"/>
      <c r="H203" s="515"/>
      <c r="I203" s="515"/>
      <c r="J203" s="515"/>
      <c r="K203" s="515"/>
      <c r="L203" s="515"/>
      <c r="M203" s="515"/>
    </row>
    <row r="204" spans="1:13">
      <c r="A204" s="161"/>
      <c r="B204" s="126"/>
      <c r="C204" s="126"/>
      <c r="D204" s="515"/>
      <c r="E204" s="515"/>
      <c r="F204" s="161"/>
      <c r="G204" s="161"/>
      <c r="H204" s="515"/>
      <c r="I204" s="515"/>
      <c r="J204" s="515"/>
      <c r="K204" s="515"/>
      <c r="L204" s="515"/>
      <c r="M204" s="515"/>
    </row>
    <row r="205" spans="1:13">
      <c r="A205" s="161"/>
      <c r="B205" s="126"/>
      <c r="C205" s="126"/>
      <c r="D205" s="515"/>
      <c r="E205" s="515"/>
      <c r="F205" s="161"/>
      <c r="G205" s="161"/>
      <c r="H205" s="515"/>
      <c r="I205" s="515"/>
      <c r="J205" s="515"/>
      <c r="K205" s="515"/>
      <c r="L205" s="515"/>
      <c r="M205" s="515"/>
    </row>
    <row r="206" spans="1:13">
      <c r="A206" s="161"/>
      <c r="B206" s="126"/>
      <c r="C206" s="126"/>
      <c r="D206" s="515"/>
      <c r="E206" s="515"/>
      <c r="F206" s="161"/>
      <c r="G206" s="161"/>
      <c r="H206" s="515"/>
      <c r="I206" s="515"/>
      <c r="J206" s="515"/>
      <c r="K206" s="515"/>
      <c r="L206" s="515"/>
      <c r="M206" s="515"/>
    </row>
    <row r="207" spans="1:13">
      <c r="A207" s="161"/>
      <c r="B207" s="126"/>
      <c r="C207" s="126"/>
      <c r="D207" s="515"/>
      <c r="E207" s="515"/>
      <c r="F207" s="161"/>
      <c r="G207" s="161"/>
      <c r="H207" s="515"/>
      <c r="I207" s="515"/>
      <c r="J207" s="515"/>
      <c r="K207" s="515"/>
      <c r="L207" s="515"/>
      <c r="M207" s="515"/>
    </row>
    <row r="208" spans="1:13">
      <c r="A208" s="161"/>
      <c r="B208" s="126"/>
      <c r="C208" s="126"/>
      <c r="D208" s="515"/>
      <c r="E208" s="515"/>
      <c r="F208" s="161"/>
      <c r="G208" s="161"/>
      <c r="H208" s="515"/>
      <c r="I208" s="515"/>
      <c r="J208" s="515"/>
      <c r="K208" s="515"/>
      <c r="L208" s="515"/>
      <c r="M208" s="515"/>
    </row>
    <row r="209" spans="1:13">
      <c r="A209" s="161"/>
      <c r="B209" s="126"/>
      <c r="C209" s="126"/>
      <c r="D209" s="515"/>
      <c r="E209" s="515"/>
      <c r="F209" s="161"/>
      <c r="G209" s="161"/>
      <c r="H209" s="515"/>
      <c r="I209" s="515"/>
      <c r="J209" s="515"/>
      <c r="K209" s="515"/>
      <c r="L209" s="515"/>
      <c r="M209" s="515"/>
    </row>
    <row r="210" spans="1:13">
      <c r="A210" s="161"/>
      <c r="B210" s="126"/>
      <c r="C210" s="126"/>
      <c r="D210" s="515"/>
      <c r="E210" s="515"/>
      <c r="F210" s="161"/>
      <c r="G210" s="161"/>
      <c r="H210" s="515"/>
      <c r="I210" s="515"/>
      <c r="J210" s="515"/>
      <c r="K210" s="515"/>
      <c r="L210" s="515"/>
      <c r="M210" s="515"/>
    </row>
    <row r="211" spans="1:13">
      <c r="A211" s="161"/>
      <c r="B211" s="126"/>
      <c r="C211" s="126"/>
      <c r="D211" s="515"/>
      <c r="E211" s="515"/>
      <c r="F211" s="161"/>
      <c r="G211" s="161"/>
      <c r="H211" s="515"/>
      <c r="I211" s="515"/>
      <c r="J211" s="515"/>
      <c r="K211" s="515"/>
      <c r="L211" s="515"/>
      <c r="M211" s="515"/>
    </row>
    <row r="212" spans="1:13">
      <c r="A212" s="161"/>
      <c r="B212" s="126"/>
      <c r="C212" s="126"/>
      <c r="D212" s="515"/>
      <c r="E212" s="515"/>
      <c r="F212" s="161"/>
      <c r="G212" s="161"/>
      <c r="H212" s="515"/>
      <c r="I212" s="515"/>
      <c r="J212" s="515"/>
      <c r="K212" s="515"/>
      <c r="L212" s="515"/>
      <c r="M212" s="515"/>
    </row>
    <row r="213" spans="1:13">
      <c r="A213" s="161"/>
      <c r="B213" s="126"/>
      <c r="C213" s="126"/>
      <c r="D213" s="515"/>
      <c r="E213" s="515"/>
      <c r="F213" s="161"/>
      <c r="G213" s="161"/>
      <c r="H213" s="515"/>
      <c r="I213" s="515"/>
      <c r="J213" s="515"/>
      <c r="K213" s="515"/>
      <c r="L213" s="515"/>
      <c r="M213" s="515"/>
    </row>
    <row r="214" spans="1:13">
      <c r="A214" s="161"/>
      <c r="B214" s="126"/>
      <c r="C214" s="126"/>
      <c r="D214" s="515"/>
      <c r="E214" s="515"/>
      <c r="F214" s="161"/>
      <c r="G214" s="161"/>
      <c r="H214" s="515"/>
      <c r="I214" s="515"/>
      <c r="J214" s="515"/>
      <c r="K214" s="515"/>
      <c r="L214" s="515"/>
      <c r="M214" s="515"/>
    </row>
    <row r="215" spans="1:13">
      <c r="A215" s="161"/>
      <c r="B215" s="126"/>
      <c r="C215" s="126"/>
      <c r="D215" s="515"/>
      <c r="E215" s="515"/>
      <c r="F215" s="161"/>
      <c r="G215" s="161"/>
      <c r="H215" s="515"/>
      <c r="I215" s="515"/>
      <c r="J215" s="515"/>
      <c r="K215" s="515"/>
      <c r="L215" s="515"/>
      <c r="M215" s="515"/>
    </row>
    <row r="216" spans="1:13">
      <c r="A216" s="161"/>
      <c r="B216" s="126"/>
      <c r="C216" s="126"/>
      <c r="D216" s="515"/>
      <c r="E216" s="515"/>
      <c r="F216" s="161"/>
      <c r="G216" s="161"/>
      <c r="H216" s="515"/>
      <c r="I216" s="515"/>
      <c r="J216" s="515"/>
      <c r="K216" s="515"/>
      <c r="L216" s="515"/>
      <c r="M216" s="515"/>
    </row>
    <row r="217" spans="1:13">
      <c r="A217" s="161"/>
      <c r="B217" s="126"/>
      <c r="C217" s="126"/>
      <c r="D217" s="515"/>
      <c r="E217" s="515"/>
      <c r="F217" s="161"/>
      <c r="G217" s="161"/>
      <c r="H217" s="515"/>
      <c r="I217" s="515"/>
      <c r="J217" s="515"/>
      <c r="K217" s="515"/>
      <c r="L217" s="515"/>
      <c r="M217" s="515"/>
    </row>
    <row r="218" spans="1:13">
      <c r="A218" s="161"/>
      <c r="B218" s="126"/>
      <c r="C218" s="126"/>
      <c r="D218" s="515"/>
      <c r="E218" s="515"/>
      <c r="F218" s="161"/>
      <c r="G218" s="161"/>
      <c r="H218" s="515"/>
      <c r="I218" s="515"/>
      <c r="J218" s="515"/>
      <c r="K218" s="515"/>
      <c r="L218" s="515"/>
      <c r="M218" s="515"/>
    </row>
    <row r="219" spans="1:13">
      <c r="A219" s="161"/>
      <c r="B219" s="126"/>
      <c r="C219" s="126"/>
      <c r="D219" s="515"/>
      <c r="E219" s="515"/>
      <c r="F219" s="161"/>
      <c r="G219" s="161"/>
      <c r="H219" s="515"/>
      <c r="I219" s="515"/>
      <c r="J219" s="515"/>
      <c r="K219" s="515"/>
      <c r="L219" s="515"/>
      <c r="M219" s="515"/>
    </row>
    <row r="220" spans="1:13">
      <c r="A220" s="161"/>
      <c r="B220" s="126"/>
      <c r="C220" s="126"/>
      <c r="D220" s="515"/>
      <c r="E220" s="515"/>
      <c r="F220" s="161"/>
      <c r="G220" s="161"/>
      <c r="H220" s="515"/>
      <c r="I220" s="515"/>
      <c r="J220" s="515"/>
      <c r="K220" s="515"/>
      <c r="L220" s="515"/>
      <c r="M220" s="515"/>
    </row>
    <row r="221" spans="1:13">
      <c r="A221" s="161"/>
      <c r="B221" s="126"/>
      <c r="C221" s="126"/>
      <c r="D221" s="515"/>
      <c r="E221" s="515"/>
      <c r="F221" s="161"/>
      <c r="G221" s="161"/>
      <c r="H221" s="515"/>
      <c r="I221" s="515"/>
      <c r="J221" s="515"/>
      <c r="K221" s="515"/>
      <c r="L221" s="515"/>
      <c r="M221" s="515"/>
    </row>
    <row r="222" spans="1:13">
      <c r="A222" s="161"/>
      <c r="B222" s="126"/>
      <c r="C222" s="126"/>
      <c r="D222" s="515"/>
      <c r="E222" s="515"/>
      <c r="F222" s="161"/>
      <c r="G222" s="161"/>
      <c r="H222" s="515"/>
      <c r="I222" s="515"/>
      <c r="J222" s="515"/>
      <c r="K222" s="515"/>
      <c r="L222" s="515"/>
      <c r="M222" s="515"/>
    </row>
    <row r="223" spans="1:13">
      <c r="A223" s="161"/>
      <c r="B223" s="126"/>
      <c r="C223" s="126"/>
      <c r="D223" s="515"/>
      <c r="E223" s="515"/>
      <c r="F223" s="161"/>
      <c r="G223" s="161"/>
      <c r="H223" s="515"/>
      <c r="I223" s="515"/>
      <c r="J223" s="515"/>
      <c r="K223" s="515"/>
      <c r="L223" s="515"/>
      <c r="M223" s="515"/>
    </row>
    <row r="224" spans="1:13">
      <c r="A224" s="161"/>
      <c r="B224" s="126"/>
      <c r="C224" s="126"/>
      <c r="D224" s="515"/>
      <c r="E224" s="515"/>
      <c r="F224" s="161"/>
      <c r="G224" s="161"/>
      <c r="H224" s="515"/>
      <c r="I224" s="515"/>
      <c r="J224" s="515"/>
      <c r="K224" s="515"/>
      <c r="L224" s="515"/>
      <c r="M224" s="515"/>
    </row>
    <row r="225" spans="1:13">
      <c r="A225" s="161"/>
      <c r="B225" s="126"/>
      <c r="C225" s="126"/>
      <c r="D225" s="515"/>
      <c r="E225" s="515"/>
      <c r="F225" s="161"/>
      <c r="G225" s="161"/>
      <c r="H225" s="515"/>
      <c r="I225" s="515"/>
      <c r="J225" s="515"/>
      <c r="K225" s="515"/>
      <c r="L225" s="515"/>
      <c r="M225" s="515"/>
    </row>
    <row r="226" spans="1:13">
      <c r="A226" s="161"/>
      <c r="B226" s="126"/>
      <c r="C226" s="126"/>
      <c r="D226" s="515"/>
      <c r="E226" s="515"/>
      <c r="F226" s="161"/>
      <c r="G226" s="161"/>
      <c r="H226" s="515"/>
      <c r="I226" s="515"/>
      <c r="J226" s="515"/>
      <c r="K226" s="515"/>
      <c r="L226" s="515"/>
      <c r="M226" s="515"/>
    </row>
    <row r="227" spans="1:13">
      <c r="A227" s="161"/>
      <c r="B227" s="126"/>
      <c r="C227" s="126"/>
      <c r="D227" s="515"/>
      <c r="E227" s="515"/>
      <c r="F227" s="161"/>
      <c r="G227" s="161"/>
      <c r="H227" s="515"/>
      <c r="I227" s="515"/>
      <c r="J227" s="515"/>
      <c r="K227" s="515"/>
      <c r="L227" s="515"/>
      <c r="M227" s="515"/>
    </row>
    <row r="228" spans="1:13">
      <c r="A228" s="161"/>
      <c r="B228" s="126"/>
      <c r="C228" s="126"/>
      <c r="D228" s="515"/>
      <c r="E228" s="515"/>
      <c r="F228" s="161"/>
      <c r="G228" s="161"/>
      <c r="H228" s="515"/>
      <c r="I228" s="515"/>
      <c r="J228" s="515"/>
      <c r="K228" s="515"/>
      <c r="L228" s="515"/>
      <c r="M228" s="515"/>
    </row>
    <row r="229" spans="1:13">
      <c r="A229" s="161"/>
      <c r="B229" s="126"/>
      <c r="C229" s="126"/>
      <c r="D229" s="515"/>
      <c r="E229" s="515"/>
      <c r="F229" s="161"/>
      <c r="G229" s="161"/>
      <c r="H229" s="515"/>
      <c r="I229" s="515"/>
      <c r="J229" s="515"/>
      <c r="K229" s="515"/>
      <c r="L229" s="515"/>
      <c r="M229" s="515"/>
    </row>
    <row r="230" spans="1:13">
      <c r="A230" s="161"/>
      <c r="B230" s="126"/>
      <c r="C230" s="126"/>
      <c r="D230" s="515"/>
      <c r="E230" s="515"/>
      <c r="F230" s="161"/>
      <c r="G230" s="161"/>
      <c r="H230" s="515"/>
      <c r="I230" s="515"/>
      <c r="J230" s="515"/>
      <c r="K230" s="515"/>
      <c r="L230" s="515"/>
      <c r="M230" s="515"/>
    </row>
    <row r="231" spans="1:13">
      <c r="A231" s="161"/>
      <c r="B231" s="126"/>
      <c r="C231" s="126"/>
      <c r="D231" s="515"/>
      <c r="E231" s="515"/>
      <c r="F231" s="161"/>
      <c r="G231" s="161"/>
      <c r="H231" s="515"/>
      <c r="I231" s="515"/>
      <c r="J231" s="515"/>
      <c r="K231" s="515"/>
      <c r="L231" s="515"/>
      <c r="M231" s="515"/>
    </row>
    <row r="232" spans="1:13">
      <c r="A232" s="161"/>
      <c r="B232" s="126"/>
      <c r="C232" s="126"/>
      <c r="D232" s="515"/>
      <c r="E232" s="515"/>
      <c r="F232" s="161"/>
      <c r="G232" s="161"/>
      <c r="H232" s="515"/>
      <c r="I232" s="515"/>
      <c r="J232" s="515"/>
      <c r="K232" s="515"/>
      <c r="L232" s="515"/>
      <c r="M232" s="515"/>
    </row>
    <row r="233" spans="1:13">
      <c r="A233" s="161"/>
      <c r="B233" s="126"/>
      <c r="C233" s="126"/>
      <c r="D233" s="515"/>
      <c r="E233" s="515"/>
      <c r="F233" s="161"/>
      <c r="G233" s="161"/>
      <c r="H233" s="515"/>
      <c r="I233" s="515"/>
      <c r="J233" s="515"/>
      <c r="K233" s="515"/>
      <c r="L233" s="515"/>
      <c r="M233" s="515"/>
    </row>
    <row r="234" spans="1:13">
      <c r="A234" s="161"/>
      <c r="B234" s="126"/>
      <c r="C234" s="126"/>
      <c r="D234" s="515"/>
      <c r="E234" s="515"/>
      <c r="F234" s="161"/>
      <c r="G234" s="161"/>
      <c r="H234" s="515"/>
      <c r="I234" s="515"/>
      <c r="J234" s="515"/>
      <c r="K234" s="515"/>
      <c r="L234" s="515"/>
      <c r="M234" s="515"/>
    </row>
    <row r="235" spans="1:13">
      <c r="A235" s="161"/>
      <c r="B235" s="126"/>
      <c r="C235" s="126"/>
      <c r="D235" s="515"/>
      <c r="E235" s="515"/>
      <c r="F235" s="161"/>
      <c r="G235" s="161"/>
      <c r="H235" s="515"/>
      <c r="I235" s="515"/>
      <c r="J235" s="515"/>
      <c r="K235" s="515"/>
      <c r="L235" s="515"/>
      <c r="M235" s="515"/>
    </row>
    <row r="236" spans="1:13">
      <c r="A236" s="161"/>
      <c r="B236" s="126"/>
      <c r="C236" s="126"/>
      <c r="D236" s="515"/>
      <c r="E236" s="515"/>
      <c r="F236" s="161"/>
      <c r="G236" s="161"/>
      <c r="H236" s="515"/>
      <c r="I236" s="515"/>
      <c r="J236" s="515"/>
      <c r="K236" s="515"/>
      <c r="L236" s="515"/>
      <c r="M236" s="515"/>
    </row>
    <row r="237" spans="1:13">
      <c r="A237" s="161"/>
      <c r="B237" s="126"/>
      <c r="C237" s="126"/>
      <c r="D237" s="515"/>
      <c r="E237" s="515"/>
      <c r="F237" s="161"/>
      <c r="G237" s="161"/>
      <c r="H237" s="515"/>
      <c r="I237" s="515"/>
      <c r="J237" s="515"/>
      <c r="K237" s="515"/>
      <c r="L237" s="515"/>
      <c r="M237" s="515"/>
    </row>
    <row r="238" spans="1:13">
      <c r="A238" s="161"/>
      <c r="B238" s="126"/>
      <c r="C238" s="126"/>
      <c r="D238" s="515"/>
      <c r="E238" s="515"/>
      <c r="F238" s="161"/>
      <c r="G238" s="161"/>
      <c r="H238" s="515"/>
      <c r="I238" s="515"/>
      <c r="J238" s="515"/>
      <c r="K238" s="515"/>
      <c r="L238" s="515"/>
      <c r="M238" s="515"/>
    </row>
    <row r="239" spans="1:13">
      <c r="A239" s="161"/>
      <c r="B239" s="126"/>
      <c r="C239" s="126"/>
      <c r="D239" s="515"/>
      <c r="E239" s="515"/>
      <c r="F239" s="161"/>
      <c r="G239" s="161"/>
      <c r="H239" s="515"/>
      <c r="I239" s="515"/>
      <c r="J239" s="515"/>
      <c r="K239" s="515"/>
      <c r="L239" s="515"/>
      <c r="M239" s="515"/>
    </row>
    <row r="240" spans="1:13">
      <c r="A240" s="161"/>
      <c r="B240" s="126"/>
      <c r="C240" s="126"/>
      <c r="D240" s="515"/>
      <c r="E240" s="515"/>
      <c r="F240" s="161"/>
      <c r="G240" s="161"/>
      <c r="H240" s="515"/>
      <c r="I240" s="515"/>
      <c r="J240" s="515"/>
      <c r="K240" s="515"/>
      <c r="L240" s="515"/>
      <c r="M240" s="515"/>
    </row>
    <row r="241" spans="1:13">
      <c r="A241" s="161"/>
      <c r="B241" s="126"/>
      <c r="C241" s="126"/>
      <c r="D241" s="515"/>
      <c r="E241" s="515"/>
      <c r="F241" s="161"/>
      <c r="G241" s="161"/>
      <c r="H241" s="515"/>
      <c r="I241" s="515"/>
      <c r="J241" s="515"/>
      <c r="K241" s="515"/>
      <c r="L241" s="515"/>
      <c r="M241" s="515"/>
    </row>
    <row r="242" spans="1:13">
      <c r="A242" s="161"/>
      <c r="B242" s="126"/>
      <c r="C242" s="126"/>
      <c r="D242" s="515"/>
      <c r="E242" s="515"/>
      <c r="F242" s="161"/>
      <c r="G242" s="161"/>
      <c r="H242" s="515"/>
      <c r="I242" s="515"/>
      <c r="J242" s="515"/>
      <c r="K242" s="515"/>
      <c r="L242" s="515"/>
      <c r="M242" s="515"/>
    </row>
    <row r="243" spans="1:13">
      <c r="A243" s="161"/>
      <c r="B243" s="126"/>
      <c r="C243" s="126"/>
      <c r="D243" s="515"/>
      <c r="E243" s="515"/>
      <c r="F243" s="161"/>
      <c r="G243" s="161"/>
      <c r="H243" s="515"/>
      <c r="I243" s="515"/>
      <c r="J243" s="515"/>
      <c r="K243" s="515"/>
      <c r="L243" s="515"/>
      <c r="M243" s="515"/>
    </row>
    <row r="244" spans="1:13">
      <c r="A244" s="161"/>
      <c r="B244" s="126"/>
      <c r="C244" s="126"/>
      <c r="D244" s="515"/>
      <c r="E244" s="515"/>
      <c r="F244" s="161"/>
      <c r="G244" s="161"/>
      <c r="H244" s="515"/>
      <c r="I244" s="515"/>
      <c r="J244" s="515"/>
      <c r="K244" s="515"/>
      <c r="L244" s="515"/>
      <c r="M244" s="515"/>
    </row>
    <row r="245" spans="1:13">
      <c r="A245" s="161"/>
      <c r="B245" s="126"/>
      <c r="C245" s="126"/>
      <c r="D245" s="515"/>
      <c r="E245" s="515"/>
      <c r="F245" s="161"/>
      <c r="G245" s="161"/>
      <c r="H245" s="515"/>
      <c r="I245" s="515"/>
      <c r="J245" s="515"/>
      <c r="K245" s="515"/>
      <c r="L245" s="515"/>
      <c r="M245" s="515"/>
    </row>
    <row r="246" spans="1:13">
      <c r="A246" s="161"/>
      <c r="B246" s="126"/>
      <c r="C246" s="126"/>
      <c r="D246" s="515"/>
      <c r="E246" s="515"/>
      <c r="F246" s="161"/>
      <c r="G246" s="161"/>
      <c r="H246" s="515"/>
      <c r="I246" s="515"/>
      <c r="J246" s="515"/>
      <c r="K246" s="515"/>
      <c r="L246" s="515"/>
      <c r="M246" s="515"/>
    </row>
    <row r="247" spans="1:13">
      <c r="A247" s="161"/>
      <c r="B247" s="126"/>
      <c r="C247" s="126"/>
      <c r="D247" s="515"/>
      <c r="E247" s="515"/>
      <c r="F247" s="161"/>
      <c r="G247" s="161"/>
      <c r="H247" s="515"/>
      <c r="I247" s="515"/>
      <c r="J247" s="515"/>
      <c r="K247" s="515"/>
      <c r="L247" s="515"/>
      <c r="M247" s="515"/>
    </row>
    <row r="248" spans="1:13">
      <c r="A248" s="161"/>
      <c r="B248" s="126"/>
      <c r="C248" s="126"/>
      <c r="D248" s="515"/>
      <c r="E248" s="515"/>
      <c r="F248" s="161"/>
      <c r="G248" s="161"/>
      <c r="H248" s="515"/>
      <c r="I248" s="515"/>
      <c r="J248" s="515"/>
      <c r="K248" s="515"/>
      <c r="L248" s="515"/>
      <c r="M248" s="515"/>
    </row>
    <row r="249" spans="1:13">
      <c r="A249" s="161"/>
      <c r="B249" s="126"/>
      <c r="C249" s="126"/>
      <c r="D249" s="515"/>
      <c r="E249" s="515"/>
      <c r="F249" s="161"/>
      <c r="G249" s="161"/>
      <c r="H249" s="515"/>
      <c r="I249" s="515"/>
      <c r="J249" s="515"/>
      <c r="K249" s="515"/>
      <c r="L249" s="515"/>
      <c r="M249" s="515"/>
    </row>
    <row r="250" spans="1:13">
      <c r="A250" s="161"/>
      <c r="B250" s="126"/>
      <c r="C250" s="126"/>
      <c r="D250" s="515"/>
      <c r="E250" s="515"/>
      <c r="F250" s="161"/>
      <c r="G250" s="161"/>
      <c r="H250" s="515"/>
      <c r="I250" s="515"/>
      <c r="J250" s="515"/>
      <c r="K250" s="515"/>
      <c r="L250" s="515"/>
      <c r="M250" s="515"/>
    </row>
    <row r="251" spans="1:13">
      <c r="A251" s="161"/>
      <c r="B251" s="126"/>
      <c r="C251" s="126"/>
      <c r="D251" s="515"/>
      <c r="E251" s="515"/>
      <c r="F251" s="161"/>
      <c r="G251" s="161"/>
      <c r="H251" s="515"/>
      <c r="I251" s="515"/>
      <c r="J251" s="515"/>
      <c r="K251" s="515"/>
      <c r="L251" s="515"/>
      <c r="M251" s="515"/>
    </row>
    <row r="252" spans="1:13">
      <c r="A252" s="161"/>
      <c r="B252" s="126"/>
      <c r="C252" s="126"/>
      <c r="D252" s="515"/>
      <c r="E252" s="515"/>
      <c r="F252" s="161"/>
      <c r="G252" s="161"/>
      <c r="H252" s="515"/>
      <c r="I252" s="515"/>
      <c r="J252" s="515"/>
      <c r="K252" s="515"/>
      <c r="L252" s="515"/>
      <c r="M252" s="515"/>
    </row>
    <row r="253" spans="1:13">
      <c r="A253" s="161"/>
      <c r="B253" s="126"/>
      <c r="C253" s="126"/>
      <c r="D253" s="515"/>
      <c r="E253" s="515"/>
      <c r="F253" s="161"/>
      <c r="G253" s="161"/>
      <c r="H253" s="515"/>
      <c r="I253" s="515"/>
      <c r="J253" s="515"/>
      <c r="K253" s="515"/>
      <c r="L253" s="515"/>
      <c r="M253" s="515"/>
    </row>
    <row r="254" spans="1:13">
      <c r="A254" s="161"/>
      <c r="B254" s="126"/>
      <c r="C254" s="126"/>
      <c r="D254" s="515"/>
      <c r="E254" s="515"/>
      <c r="F254" s="161"/>
      <c r="G254" s="161"/>
      <c r="H254" s="515"/>
      <c r="I254" s="515"/>
      <c r="J254" s="515"/>
      <c r="K254" s="515"/>
      <c r="L254" s="515"/>
      <c r="M254" s="515"/>
    </row>
    <row r="255" spans="1:13">
      <c r="A255" s="161"/>
      <c r="B255" s="126"/>
      <c r="C255" s="126"/>
      <c r="D255" s="515"/>
      <c r="E255" s="515"/>
      <c r="F255" s="161"/>
      <c r="G255" s="161"/>
      <c r="H255" s="515"/>
      <c r="I255" s="515"/>
      <c r="J255" s="515"/>
      <c r="K255" s="515"/>
      <c r="L255" s="515"/>
      <c r="M255" s="515"/>
    </row>
    <row r="256" spans="1:13">
      <c r="A256" s="161"/>
      <c r="B256" s="126"/>
      <c r="C256" s="126"/>
      <c r="D256" s="515"/>
      <c r="E256" s="515"/>
      <c r="F256" s="161"/>
      <c r="G256" s="161"/>
      <c r="H256" s="515"/>
      <c r="I256" s="515"/>
      <c r="J256" s="515"/>
      <c r="K256" s="515"/>
      <c r="L256" s="515"/>
      <c r="M256" s="515"/>
    </row>
    <row r="257" spans="1:13">
      <c r="A257" s="161"/>
      <c r="B257" s="126"/>
      <c r="C257" s="126"/>
      <c r="D257" s="515"/>
      <c r="E257" s="515"/>
      <c r="F257" s="161"/>
      <c r="G257" s="161"/>
      <c r="H257" s="515"/>
      <c r="I257" s="515"/>
      <c r="J257" s="515"/>
      <c r="K257" s="515"/>
      <c r="L257" s="515"/>
      <c r="M257" s="515"/>
    </row>
    <row r="258" spans="1:13">
      <c r="A258" s="161"/>
      <c r="B258" s="126"/>
      <c r="C258" s="126"/>
      <c r="D258" s="515"/>
      <c r="E258" s="515"/>
      <c r="F258" s="161"/>
      <c r="G258" s="161"/>
      <c r="H258" s="515"/>
      <c r="I258" s="515"/>
      <c r="J258" s="515"/>
      <c r="K258" s="515"/>
      <c r="L258" s="515"/>
      <c r="M258" s="515"/>
    </row>
    <row r="259" spans="1:13">
      <c r="A259" s="161"/>
      <c r="B259" s="126"/>
      <c r="C259" s="126"/>
      <c r="D259" s="515"/>
      <c r="E259" s="515"/>
      <c r="F259" s="161"/>
      <c r="G259" s="161"/>
      <c r="H259" s="515"/>
      <c r="I259" s="515"/>
      <c r="J259" s="515"/>
      <c r="K259" s="515"/>
      <c r="L259" s="515"/>
      <c r="M259" s="515"/>
    </row>
    <row r="260" spans="1:13">
      <c r="A260" s="161"/>
      <c r="B260" s="126"/>
      <c r="C260" s="126"/>
      <c r="D260" s="515"/>
      <c r="E260" s="515"/>
      <c r="F260" s="161"/>
      <c r="G260" s="161"/>
      <c r="H260" s="515"/>
      <c r="I260" s="515"/>
      <c r="J260" s="515"/>
      <c r="K260" s="515"/>
      <c r="L260" s="515"/>
      <c r="M260" s="515"/>
    </row>
    <row r="261" spans="1:13">
      <c r="A261" s="161"/>
      <c r="B261" s="126"/>
      <c r="C261" s="126"/>
      <c r="D261" s="515"/>
      <c r="E261" s="515"/>
      <c r="F261" s="161"/>
      <c r="G261" s="161"/>
      <c r="H261" s="515"/>
      <c r="I261" s="515"/>
      <c r="J261" s="515"/>
      <c r="K261" s="515"/>
      <c r="L261" s="515"/>
      <c r="M261" s="515"/>
    </row>
    <row r="262" spans="1:13">
      <c r="A262" s="161"/>
      <c r="B262" s="126"/>
      <c r="C262" s="126"/>
      <c r="D262" s="515"/>
      <c r="E262" s="515"/>
      <c r="F262" s="161"/>
      <c r="G262" s="161"/>
      <c r="H262" s="515"/>
      <c r="I262" s="515"/>
      <c r="J262" s="515"/>
      <c r="K262" s="515"/>
      <c r="L262" s="515"/>
      <c r="M262" s="515"/>
    </row>
    <row r="263" spans="1:13">
      <c r="A263" s="161"/>
      <c r="B263" s="126"/>
      <c r="C263" s="126"/>
      <c r="D263" s="515"/>
      <c r="E263" s="515"/>
      <c r="F263" s="161"/>
      <c r="G263" s="161"/>
      <c r="H263" s="515"/>
      <c r="I263" s="515"/>
      <c r="J263" s="515"/>
      <c r="K263" s="515"/>
      <c r="L263" s="515"/>
      <c r="M263" s="515"/>
    </row>
    <row r="264" spans="1:13">
      <c r="A264" s="161"/>
      <c r="B264" s="126"/>
      <c r="C264" s="126"/>
      <c r="D264" s="515"/>
      <c r="E264" s="515"/>
      <c r="F264" s="161"/>
      <c r="G264" s="161"/>
      <c r="H264" s="515"/>
      <c r="I264" s="515"/>
      <c r="J264" s="515"/>
      <c r="K264" s="515"/>
      <c r="L264" s="515"/>
      <c r="M264" s="515"/>
    </row>
    <row r="265" spans="1:13">
      <c r="A265" s="161"/>
      <c r="B265" s="126"/>
      <c r="C265" s="126"/>
      <c r="D265" s="515"/>
      <c r="E265" s="515"/>
      <c r="F265" s="161"/>
      <c r="G265" s="161"/>
      <c r="H265" s="515"/>
      <c r="I265" s="515"/>
      <c r="J265" s="515"/>
      <c r="K265" s="515"/>
      <c r="L265" s="515"/>
      <c r="M265" s="515"/>
    </row>
    <row r="266" spans="1:13">
      <c r="A266" s="161"/>
      <c r="B266" s="126"/>
      <c r="C266" s="126"/>
      <c r="D266" s="515"/>
      <c r="E266" s="515"/>
      <c r="F266" s="161"/>
      <c r="G266" s="161"/>
      <c r="H266" s="515"/>
      <c r="I266" s="515"/>
      <c r="J266" s="515"/>
      <c r="K266" s="515"/>
      <c r="L266" s="515"/>
      <c r="M266" s="515"/>
    </row>
    <row r="267" spans="1:13">
      <c r="A267" s="161"/>
      <c r="B267" s="126"/>
      <c r="C267" s="126"/>
      <c r="D267" s="515"/>
      <c r="E267" s="515"/>
      <c r="F267" s="161"/>
      <c r="G267" s="161"/>
      <c r="H267" s="515"/>
      <c r="I267" s="515"/>
      <c r="J267" s="515"/>
      <c r="K267" s="515"/>
      <c r="L267" s="515"/>
      <c r="M267" s="515"/>
    </row>
    <row r="268" spans="1:13">
      <c r="A268" s="161"/>
      <c r="B268" s="126"/>
      <c r="C268" s="126"/>
      <c r="D268" s="515"/>
      <c r="E268" s="515"/>
      <c r="F268" s="161"/>
      <c r="G268" s="161"/>
      <c r="H268" s="515"/>
      <c r="I268" s="515"/>
      <c r="J268" s="515"/>
      <c r="K268" s="515"/>
      <c r="L268" s="515"/>
      <c r="M268" s="515"/>
    </row>
    <row r="269" spans="1:13">
      <c r="A269" s="161"/>
      <c r="B269" s="126"/>
      <c r="C269" s="126"/>
      <c r="D269" s="515"/>
      <c r="E269" s="515"/>
      <c r="F269" s="161"/>
      <c r="G269" s="161"/>
      <c r="H269" s="515"/>
      <c r="I269" s="515"/>
      <c r="J269" s="515"/>
      <c r="K269" s="515"/>
      <c r="L269" s="515"/>
      <c r="M269" s="515"/>
    </row>
    <row r="270" spans="1:13">
      <c r="A270" s="161"/>
      <c r="B270" s="126"/>
      <c r="C270" s="126"/>
      <c r="D270" s="515"/>
      <c r="E270" s="515"/>
      <c r="F270" s="161"/>
      <c r="G270" s="161"/>
      <c r="H270" s="515"/>
      <c r="I270" s="515"/>
      <c r="J270" s="515"/>
      <c r="K270" s="515"/>
      <c r="L270" s="515"/>
      <c r="M270" s="515"/>
    </row>
    <row r="271" spans="1:13">
      <c r="A271" s="161"/>
      <c r="B271" s="126"/>
      <c r="C271" s="126"/>
      <c r="D271" s="515"/>
      <c r="E271" s="515"/>
      <c r="F271" s="161"/>
      <c r="G271" s="161"/>
      <c r="H271" s="515"/>
      <c r="I271" s="515"/>
      <c r="J271" s="515"/>
      <c r="K271" s="515"/>
      <c r="L271" s="515"/>
      <c r="M271" s="515"/>
    </row>
    <row r="272" spans="1:13">
      <c r="A272" s="161"/>
      <c r="B272" s="126"/>
      <c r="C272" s="126"/>
      <c r="D272" s="515"/>
      <c r="E272" s="515"/>
      <c r="F272" s="161"/>
      <c r="G272" s="161"/>
      <c r="H272" s="515"/>
      <c r="I272" s="515"/>
      <c r="J272" s="515"/>
      <c r="K272" s="515"/>
      <c r="L272" s="515"/>
      <c r="M272" s="515"/>
    </row>
    <row r="273" spans="1:13">
      <c r="A273" s="161"/>
      <c r="B273" s="126"/>
      <c r="C273" s="126"/>
      <c r="D273" s="515"/>
      <c r="E273" s="515"/>
      <c r="F273" s="161"/>
      <c r="G273" s="161"/>
      <c r="H273" s="515"/>
      <c r="I273" s="515"/>
      <c r="J273" s="515"/>
      <c r="K273" s="515"/>
      <c r="L273" s="515"/>
      <c r="M273" s="515"/>
    </row>
    <row r="274" spans="1:13">
      <c r="A274" s="161"/>
      <c r="B274" s="126"/>
      <c r="C274" s="126"/>
      <c r="D274" s="515"/>
      <c r="E274" s="515"/>
      <c r="F274" s="161"/>
      <c r="G274" s="161"/>
      <c r="H274" s="515"/>
      <c r="I274" s="515"/>
      <c r="J274" s="515"/>
      <c r="K274" s="515"/>
      <c r="L274" s="515"/>
      <c r="M274" s="515"/>
    </row>
    <row r="275" spans="1:13">
      <c r="A275" s="161"/>
      <c r="B275" s="126"/>
      <c r="C275" s="126"/>
      <c r="D275" s="515"/>
      <c r="E275" s="515"/>
      <c r="F275" s="161"/>
      <c r="G275" s="161"/>
      <c r="H275" s="515"/>
      <c r="I275" s="515"/>
      <c r="J275" s="515"/>
      <c r="K275" s="515"/>
      <c r="L275" s="515"/>
      <c r="M275" s="515"/>
    </row>
    <row r="276" spans="1:13">
      <c r="A276" s="161"/>
      <c r="B276" s="126"/>
      <c r="C276" s="126"/>
      <c r="D276" s="515"/>
      <c r="E276" s="515"/>
      <c r="F276" s="161"/>
      <c r="G276" s="161"/>
      <c r="H276" s="515"/>
      <c r="I276" s="515"/>
      <c r="J276" s="515"/>
      <c r="K276" s="515"/>
      <c r="L276" s="515"/>
      <c r="M276" s="515"/>
    </row>
    <row r="277" spans="1:13">
      <c r="A277" s="161"/>
      <c r="B277" s="126"/>
      <c r="C277" s="126"/>
      <c r="D277" s="515"/>
      <c r="E277" s="515"/>
      <c r="F277" s="161"/>
      <c r="G277" s="161"/>
      <c r="H277" s="515"/>
      <c r="I277" s="515"/>
      <c r="J277" s="515"/>
      <c r="K277" s="515"/>
      <c r="L277" s="515"/>
      <c r="M277" s="515"/>
    </row>
    <row r="278" spans="1:13">
      <c r="A278" s="161"/>
      <c r="B278" s="126"/>
      <c r="C278" s="126"/>
      <c r="D278" s="515"/>
      <c r="E278" s="515"/>
      <c r="F278" s="161"/>
      <c r="G278" s="161"/>
      <c r="H278" s="515"/>
      <c r="I278" s="515"/>
      <c r="J278" s="515"/>
      <c r="K278" s="515"/>
      <c r="L278" s="515"/>
      <c r="M278" s="515"/>
    </row>
    <row r="279" spans="1:13">
      <c r="A279" s="161"/>
      <c r="B279" s="126"/>
      <c r="C279" s="126"/>
      <c r="D279" s="515"/>
      <c r="E279" s="515"/>
      <c r="F279" s="161"/>
      <c r="G279" s="161"/>
      <c r="H279" s="515"/>
      <c r="I279" s="515"/>
      <c r="J279" s="515"/>
      <c r="K279" s="515"/>
      <c r="L279" s="515"/>
      <c r="M279" s="515"/>
    </row>
    <row r="280" spans="1:13">
      <c r="A280" s="161"/>
      <c r="B280" s="126"/>
      <c r="C280" s="126"/>
      <c r="D280" s="515"/>
      <c r="E280" s="515"/>
      <c r="F280" s="161"/>
      <c r="G280" s="161"/>
      <c r="H280" s="515"/>
      <c r="I280" s="515"/>
      <c r="J280" s="515"/>
      <c r="K280" s="515"/>
      <c r="L280" s="515"/>
      <c r="M280" s="515"/>
    </row>
    <row r="281" spans="1:13">
      <c r="A281" s="161"/>
      <c r="B281" s="126"/>
      <c r="C281" s="126"/>
      <c r="D281" s="515"/>
      <c r="E281" s="515"/>
      <c r="F281" s="161"/>
      <c r="G281" s="161"/>
      <c r="H281" s="515"/>
      <c r="I281" s="515"/>
      <c r="J281" s="515"/>
      <c r="K281" s="515"/>
      <c r="L281" s="515"/>
      <c r="M281" s="515"/>
    </row>
    <row r="282" spans="1:13">
      <c r="A282" s="161"/>
      <c r="B282" s="126"/>
      <c r="C282" s="126"/>
      <c r="D282" s="515"/>
      <c r="E282" s="515"/>
      <c r="F282" s="161"/>
      <c r="G282" s="161"/>
      <c r="H282" s="515"/>
      <c r="I282" s="515"/>
      <c r="J282" s="515"/>
      <c r="K282" s="515"/>
      <c r="L282" s="515"/>
      <c r="M282" s="515"/>
    </row>
    <row r="283" spans="1:13">
      <c r="A283" s="161"/>
      <c r="B283" s="126"/>
      <c r="C283" s="126"/>
      <c r="D283" s="515"/>
      <c r="E283" s="515"/>
      <c r="F283" s="161"/>
      <c r="G283" s="161"/>
      <c r="H283" s="515"/>
      <c r="I283" s="515"/>
      <c r="J283" s="515"/>
      <c r="K283" s="515"/>
      <c r="L283" s="515"/>
      <c r="M283" s="515"/>
    </row>
    <row r="284" spans="1:13">
      <c r="A284" s="161"/>
      <c r="B284" s="126"/>
      <c r="C284" s="126"/>
      <c r="D284" s="515"/>
      <c r="E284" s="515"/>
      <c r="F284" s="161"/>
      <c r="G284" s="161"/>
      <c r="H284" s="515"/>
      <c r="I284" s="515"/>
      <c r="J284" s="515"/>
      <c r="K284" s="515"/>
      <c r="L284" s="515"/>
      <c r="M284" s="515"/>
    </row>
    <row r="285" spans="1:13">
      <c r="A285" s="161"/>
      <c r="B285" s="126"/>
      <c r="C285" s="126"/>
      <c r="D285" s="515"/>
      <c r="E285" s="515"/>
      <c r="F285" s="161"/>
      <c r="G285" s="161"/>
      <c r="H285" s="515"/>
      <c r="I285" s="515"/>
      <c r="J285" s="515"/>
      <c r="K285" s="515"/>
      <c r="L285" s="515"/>
      <c r="M285" s="515"/>
    </row>
    <row r="286" spans="1:13">
      <c r="A286" s="161"/>
      <c r="B286" s="126"/>
      <c r="C286" s="126"/>
      <c r="D286" s="515"/>
      <c r="E286" s="515"/>
      <c r="F286" s="161"/>
      <c r="G286" s="161"/>
      <c r="H286" s="515"/>
      <c r="I286" s="515"/>
      <c r="J286" s="515"/>
      <c r="K286" s="515"/>
      <c r="L286" s="515"/>
      <c r="M286" s="515"/>
    </row>
    <row r="287" spans="1:13">
      <c r="A287" s="161"/>
      <c r="B287" s="126"/>
      <c r="C287" s="126"/>
      <c r="D287" s="515"/>
      <c r="E287" s="515"/>
      <c r="F287" s="161"/>
      <c r="G287" s="161"/>
      <c r="H287" s="515"/>
      <c r="I287" s="515"/>
      <c r="J287" s="515"/>
      <c r="K287" s="515"/>
      <c r="L287" s="515"/>
      <c r="M287" s="515"/>
    </row>
    <row r="288" spans="1:13">
      <c r="A288" s="161"/>
      <c r="B288" s="126"/>
      <c r="C288" s="126"/>
      <c r="D288" s="515"/>
      <c r="E288" s="515"/>
      <c r="F288" s="161"/>
      <c r="G288" s="161"/>
      <c r="H288" s="515"/>
      <c r="I288" s="515"/>
      <c r="J288" s="515"/>
      <c r="K288" s="515"/>
      <c r="L288" s="515"/>
      <c r="M288" s="515"/>
    </row>
    <row r="289" spans="1:13">
      <c r="A289" s="161"/>
      <c r="B289" s="126"/>
      <c r="C289" s="126"/>
      <c r="D289" s="515"/>
      <c r="E289" s="515"/>
      <c r="F289" s="161"/>
      <c r="G289" s="161"/>
      <c r="H289" s="515"/>
      <c r="I289" s="515"/>
      <c r="J289" s="515"/>
      <c r="K289" s="515"/>
      <c r="L289" s="515"/>
      <c r="M289" s="515"/>
    </row>
    <row r="290" spans="1:13">
      <c r="A290" s="161"/>
      <c r="B290" s="126"/>
      <c r="C290" s="126"/>
      <c r="D290" s="515"/>
      <c r="E290" s="515"/>
      <c r="F290" s="161"/>
      <c r="G290" s="161"/>
      <c r="H290" s="515"/>
      <c r="I290" s="515"/>
      <c r="J290" s="515"/>
      <c r="K290" s="515"/>
      <c r="L290" s="515"/>
      <c r="M290" s="515"/>
    </row>
    <row r="291" spans="1:13">
      <c r="A291" s="161"/>
      <c r="B291" s="126"/>
      <c r="C291" s="126"/>
      <c r="D291" s="515"/>
      <c r="E291" s="515"/>
      <c r="F291" s="161"/>
      <c r="G291" s="161"/>
      <c r="H291" s="515"/>
      <c r="I291" s="515"/>
      <c r="J291" s="515"/>
      <c r="K291" s="515"/>
      <c r="L291" s="515"/>
      <c r="M291" s="515"/>
    </row>
    <row r="292" spans="1:13">
      <c r="A292" s="161"/>
      <c r="B292" s="126"/>
      <c r="C292" s="126"/>
      <c r="D292" s="515"/>
      <c r="E292" s="515"/>
      <c r="F292" s="161"/>
      <c r="G292" s="161"/>
      <c r="H292" s="515"/>
      <c r="I292" s="515"/>
      <c r="J292" s="515"/>
      <c r="K292" s="515"/>
      <c r="L292" s="515"/>
      <c r="M292" s="515"/>
    </row>
    <row r="293" spans="1:13">
      <c r="A293" s="161"/>
      <c r="B293" s="126"/>
      <c r="C293" s="126"/>
      <c r="D293" s="515"/>
      <c r="E293" s="515"/>
      <c r="F293" s="161"/>
      <c r="G293" s="161"/>
      <c r="H293" s="515"/>
      <c r="I293" s="515"/>
      <c r="J293" s="515"/>
      <c r="K293" s="515"/>
      <c r="L293" s="515"/>
      <c r="M293" s="515"/>
    </row>
    <row r="294" spans="1:13">
      <c r="A294" s="161"/>
      <c r="B294" s="126"/>
      <c r="C294" s="126"/>
      <c r="D294" s="515"/>
      <c r="E294" s="515"/>
      <c r="F294" s="161"/>
      <c r="G294" s="161"/>
      <c r="H294" s="515"/>
      <c r="I294" s="515"/>
      <c r="J294" s="515"/>
      <c r="K294" s="515"/>
      <c r="L294" s="515"/>
      <c r="M294" s="515"/>
    </row>
    <row r="295" spans="1:13">
      <c r="A295" s="161"/>
      <c r="B295" s="126"/>
      <c r="C295" s="126"/>
      <c r="D295" s="515"/>
      <c r="E295" s="515"/>
      <c r="F295" s="161"/>
      <c r="G295" s="161"/>
      <c r="H295" s="515"/>
      <c r="I295" s="515"/>
      <c r="J295" s="515"/>
      <c r="K295" s="515"/>
      <c r="L295" s="515"/>
      <c r="M295" s="515"/>
    </row>
    <row r="296" spans="1:13">
      <c r="A296" s="161"/>
      <c r="B296" s="126"/>
      <c r="C296" s="126"/>
      <c r="D296" s="515"/>
      <c r="E296" s="515"/>
      <c r="F296" s="161"/>
      <c r="G296" s="161"/>
      <c r="H296" s="515"/>
      <c r="I296" s="515"/>
      <c r="J296" s="515"/>
      <c r="K296" s="515"/>
      <c r="L296" s="515"/>
      <c r="M296" s="515"/>
    </row>
    <row r="297" spans="1:13">
      <c r="A297" s="161"/>
      <c r="B297" s="126"/>
      <c r="C297" s="126"/>
      <c r="D297" s="515"/>
      <c r="E297" s="515"/>
      <c r="F297" s="161"/>
      <c r="G297" s="161"/>
      <c r="H297" s="515"/>
      <c r="I297" s="515"/>
      <c r="J297" s="515"/>
      <c r="K297" s="515"/>
      <c r="L297" s="515"/>
      <c r="M297" s="515"/>
    </row>
    <row r="298" spans="1:13">
      <c r="G298" s="20"/>
    </row>
    <row r="299" spans="1:13">
      <c r="G299" s="20"/>
    </row>
    <row r="300" spans="1:13">
      <c r="G300" s="20"/>
    </row>
    <row r="301" spans="1:13">
      <c r="G301" s="20"/>
    </row>
    <row r="302" spans="1:13">
      <c r="G302" s="20"/>
    </row>
    <row r="303" spans="1:13">
      <c r="G303" s="20"/>
    </row>
    <row r="304" spans="1:13">
      <c r="G304" s="20"/>
    </row>
    <row r="305" spans="7:7">
      <c r="G305" s="20"/>
    </row>
    <row r="306" spans="7:7">
      <c r="G306" s="20"/>
    </row>
    <row r="307" spans="7:7">
      <c r="G307" s="20"/>
    </row>
    <row r="308" spans="7:7">
      <c r="G308" s="20"/>
    </row>
    <row r="309" spans="7:7">
      <c r="G309" s="20"/>
    </row>
    <row r="310" spans="7:7">
      <c r="G310" s="20"/>
    </row>
    <row r="311" spans="7:7">
      <c r="G311" s="20"/>
    </row>
    <row r="312" spans="7:7">
      <c r="G312" s="20"/>
    </row>
    <row r="313" spans="7:7">
      <c r="G313" s="20"/>
    </row>
    <row r="314" spans="7:7">
      <c r="G314" s="20"/>
    </row>
    <row r="315" spans="7:7">
      <c r="G315" s="20"/>
    </row>
    <row r="316" spans="7:7">
      <c r="G316" s="20"/>
    </row>
    <row r="317" spans="7:7">
      <c r="G317" s="20"/>
    </row>
    <row r="318" spans="7:7">
      <c r="G318" s="20"/>
    </row>
    <row r="319" spans="7:7">
      <c r="G319" s="20"/>
    </row>
    <row r="320" spans="7:7">
      <c r="G320" s="20"/>
    </row>
    <row r="321" spans="7:7">
      <c r="G321" s="20"/>
    </row>
    <row r="322" spans="7:7">
      <c r="G322" s="20"/>
    </row>
    <row r="323" spans="7:7">
      <c r="G323" s="20"/>
    </row>
    <row r="324" spans="7:7">
      <c r="G324" s="20"/>
    </row>
    <row r="325" spans="7:7">
      <c r="G325" s="20"/>
    </row>
    <row r="326" spans="7:7">
      <c r="G326" s="20"/>
    </row>
    <row r="327" spans="7:7">
      <c r="G327" s="20"/>
    </row>
    <row r="328" spans="7:7">
      <c r="G328" s="20"/>
    </row>
    <row r="329" spans="7:7">
      <c r="G329" s="20"/>
    </row>
    <row r="330" spans="7:7">
      <c r="G330" s="20"/>
    </row>
    <row r="331" spans="7:7">
      <c r="G331" s="20"/>
    </row>
    <row r="332" spans="7:7">
      <c r="G332" s="20"/>
    </row>
    <row r="333" spans="7:7">
      <c r="G333" s="20"/>
    </row>
    <row r="334" spans="7:7">
      <c r="G334" s="20"/>
    </row>
    <row r="335" spans="7:7">
      <c r="G335" s="20"/>
    </row>
    <row r="336" spans="7:7">
      <c r="G336" s="20"/>
    </row>
    <row r="337" spans="7:7">
      <c r="G337" s="20"/>
    </row>
    <row r="338" spans="7:7">
      <c r="G338" s="20"/>
    </row>
    <row r="339" spans="7:7">
      <c r="G339" s="20"/>
    </row>
    <row r="340" spans="7:7">
      <c r="G340" s="20"/>
    </row>
    <row r="341" spans="7:7">
      <c r="G341" s="20"/>
    </row>
    <row r="342" spans="7:7">
      <c r="G342" s="20"/>
    </row>
    <row r="343" spans="7:7">
      <c r="G343" s="20"/>
    </row>
    <row r="344" spans="7:7">
      <c r="G344" s="20"/>
    </row>
    <row r="345" spans="7:7">
      <c r="G345" s="20"/>
    </row>
    <row r="346" spans="7:7">
      <c r="G346" s="20"/>
    </row>
    <row r="347" spans="7:7">
      <c r="G347" s="20"/>
    </row>
    <row r="348" spans="7:7">
      <c r="G348" s="20"/>
    </row>
    <row r="349" spans="7:7">
      <c r="G349" s="20"/>
    </row>
    <row r="350" spans="7:7">
      <c r="G350" s="20"/>
    </row>
    <row r="351" spans="7:7">
      <c r="G351" s="20"/>
    </row>
    <row r="352" spans="7:7">
      <c r="G352" s="20"/>
    </row>
    <row r="353" spans="7:7">
      <c r="G353" s="20"/>
    </row>
    <row r="354" spans="7:7">
      <c r="G354" s="20"/>
    </row>
    <row r="355" spans="7:7">
      <c r="G355" s="20"/>
    </row>
    <row r="356" spans="7:7">
      <c r="G356" s="20"/>
    </row>
    <row r="357" spans="7:7">
      <c r="G357" s="20"/>
    </row>
    <row r="358" spans="7:7">
      <c r="G358" s="20"/>
    </row>
    <row r="359" spans="7:7">
      <c r="G359" s="20"/>
    </row>
    <row r="360" spans="7:7">
      <c r="G360" s="20"/>
    </row>
    <row r="361" spans="7:7">
      <c r="G361" s="20"/>
    </row>
    <row r="362" spans="7:7">
      <c r="G362" s="20"/>
    </row>
    <row r="363" spans="7:7">
      <c r="G363" s="20"/>
    </row>
    <row r="364" spans="7:7">
      <c r="G364" s="20"/>
    </row>
    <row r="365" spans="7:7">
      <c r="G365" s="20"/>
    </row>
    <row r="366" spans="7:7">
      <c r="G366" s="20"/>
    </row>
    <row r="367" spans="7:7">
      <c r="G367" s="20"/>
    </row>
    <row r="368" spans="7:7">
      <c r="G368" s="20"/>
    </row>
    <row r="369" spans="7:7">
      <c r="G369" s="20"/>
    </row>
    <row r="370" spans="7:7">
      <c r="G370" s="20"/>
    </row>
    <row r="371" spans="7:7">
      <c r="G371" s="20"/>
    </row>
    <row r="372" spans="7:7">
      <c r="G372" s="20"/>
    </row>
    <row r="373" spans="7:7">
      <c r="G373" s="20"/>
    </row>
    <row r="374" spans="7:7">
      <c r="G374" s="20"/>
    </row>
    <row r="375" spans="7:7">
      <c r="G375" s="20"/>
    </row>
    <row r="376" spans="7:7">
      <c r="G376" s="20"/>
    </row>
    <row r="377" spans="7:7">
      <c r="G377" s="20"/>
    </row>
    <row r="378" spans="7:7">
      <c r="G378" s="20"/>
    </row>
    <row r="379" spans="7:7">
      <c r="G379" s="20"/>
    </row>
    <row r="380" spans="7:7">
      <c r="G380" s="20"/>
    </row>
    <row r="381" spans="7:7">
      <c r="G381" s="20"/>
    </row>
    <row r="382" spans="7:7">
      <c r="G382" s="20"/>
    </row>
    <row r="383" spans="7:7">
      <c r="G383" s="20"/>
    </row>
    <row r="384" spans="7:7">
      <c r="G384" s="20"/>
    </row>
    <row r="385" spans="7:7">
      <c r="G385" s="20"/>
    </row>
    <row r="386" spans="7:7">
      <c r="G386" s="20"/>
    </row>
    <row r="387" spans="7:7">
      <c r="G387" s="20"/>
    </row>
    <row r="388" spans="7:7">
      <c r="G388" s="20"/>
    </row>
    <row r="389" spans="7:7">
      <c r="G389" s="20"/>
    </row>
    <row r="390" spans="7:7">
      <c r="G390" s="20"/>
    </row>
    <row r="391" spans="7:7">
      <c r="G391" s="20"/>
    </row>
    <row r="392" spans="7:7">
      <c r="G392" s="20"/>
    </row>
    <row r="393" spans="7:7">
      <c r="G393" s="20"/>
    </row>
    <row r="394" spans="7:7">
      <c r="G394" s="20"/>
    </row>
    <row r="395" spans="7:7">
      <c r="G395" s="20"/>
    </row>
    <row r="396" spans="7:7">
      <c r="G396" s="20"/>
    </row>
    <row r="397" spans="7:7">
      <c r="G397" s="20"/>
    </row>
    <row r="398" spans="7:7">
      <c r="G398" s="20"/>
    </row>
    <row r="399" spans="7:7">
      <c r="G399" s="20"/>
    </row>
    <row r="400" spans="7:7">
      <c r="G400" s="20"/>
    </row>
    <row r="401" spans="7:7">
      <c r="G401" s="20"/>
    </row>
    <row r="402" spans="7:7">
      <c r="G402" s="20"/>
    </row>
    <row r="403" spans="7:7">
      <c r="G403" s="20"/>
    </row>
    <row r="404" spans="7:7">
      <c r="G404" s="20"/>
    </row>
    <row r="405" spans="7:7">
      <c r="G405" s="20"/>
    </row>
    <row r="406" spans="7:7">
      <c r="G406" s="20"/>
    </row>
    <row r="407" spans="7:7">
      <c r="G407" s="20"/>
    </row>
    <row r="408" spans="7:7">
      <c r="G408" s="20"/>
    </row>
    <row r="409" spans="7:7">
      <c r="G409" s="20"/>
    </row>
    <row r="410" spans="7:7">
      <c r="G410" s="20"/>
    </row>
    <row r="411" spans="7:7">
      <c r="G411" s="20"/>
    </row>
    <row r="412" spans="7:7">
      <c r="G412" s="20"/>
    </row>
    <row r="413" spans="7:7">
      <c r="G413" s="20"/>
    </row>
    <row r="414" spans="7:7">
      <c r="G414" s="20"/>
    </row>
    <row r="415" spans="7:7">
      <c r="G415" s="20"/>
    </row>
    <row r="416" spans="7:7">
      <c r="G416" s="20"/>
    </row>
    <row r="417" spans="7:7">
      <c r="G417" s="20"/>
    </row>
    <row r="418" spans="7:7">
      <c r="G418" s="20"/>
    </row>
    <row r="419" spans="7:7">
      <c r="G419" s="20"/>
    </row>
    <row r="420" spans="7:7">
      <c r="G420" s="20"/>
    </row>
    <row r="421" spans="7:7">
      <c r="G421" s="20"/>
    </row>
    <row r="422" spans="7:7">
      <c r="G422" s="20"/>
    </row>
    <row r="423" spans="7:7">
      <c r="G423" s="20"/>
    </row>
    <row r="424" spans="7:7">
      <c r="G424" s="20"/>
    </row>
    <row r="425" spans="7:7">
      <c r="G425" s="20"/>
    </row>
    <row r="426" spans="7:7">
      <c r="G426" s="20"/>
    </row>
    <row r="427" spans="7:7">
      <c r="G427" s="20"/>
    </row>
    <row r="428" spans="7:7">
      <c r="G428" s="20"/>
    </row>
    <row r="429" spans="7:7">
      <c r="G429" s="20"/>
    </row>
    <row r="430" spans="7:7">
      <c r="G430" s="20"/>
    </row>
    <row r="431" spans="7:7">
      <c r="G431" s="20"/>
    </row>
    <row r="432" spans="7:7">
      <c r="G432" s="20"/>
    </row>
    <row r="433" spans="7:7">
      <c r="G433" s="20"/>
    </row>
    <row r="434" spans="7:7">
      <c r="G434" s="20"/>
    </row>
    <row r="435" spans="7:7">
      <c r="G435" s="20"/>
    </row>
    <row r="436" spans="7:7">
      <c r="G436" s="20"/>
    </row>
    <row r="437" spans="7:7">
      <c r="G437" s="20"/>
    </row>
    <row r="438" spans="7:7">
      <c r="G438" s="20"/>
    </row>
    <row r="439" spans="7:7">
      <c r="G439" s="20"/>
    </row>
    <row r="440" spans="7:7">
      <c r="G440" s="20"/>
    </row>
    <row r="441" spans="7:7">
      <c r="G441" s="20"/>
    </row>
    <row r="442" spans="7:7">
      <c r="G442" s="20"/>
    </row>
    <row r="443" spans="7:7">
      <c r="G443" s="20"/>
    </row>
    <row r="444" spans="7:7">
      <c r="G444" s="20"/>
    </row>
    <row r="445" spans="7:7">
      <c r="G445" s="20"/>
    </row>
    <row r="446" spans="7:7">
      <c r="G446" s="20"/>
    </row>
    <row r="447" spans="7:7">
      <c r="G447" s="20"/>
    </row>
    <row r="448" spans="7:7">
      <c r="G448" s="20"/>
    </row>
    <row r="449" spans="7:7">
      <c r="G449" s="20"/>
    </row>
    <row r="450" spans="7:7">
      <c r="G450" s="20"/>
    </row>
    <row r="451" spans="7:7">
      <c r="G451" s="20"/>
    </row>
    <row r="452" spans="7:7">
      <c r="G452" s="20"/>
    </row>
    <row r="453" spans="7:7">
      <c r="G453" s="20"/>
    </row>
    <row r="454" spans="7:7">
      <c r="G454" s="20"/>
    </row>
    <row r="455" spans="7:7">
      <c r="G455" s="20"/>
    </row>
    <row r="456" spans="7:7">
      <c r="G456" s="20"/>
    </row>
    <row r="457" spans="7:7">
      <c r="G457" s="20"/>
    </row>
    <row r="458" spans="7:7">
      <c r="G458" s="20"/>
    </row>
    <row r="459" spans="7:7">
      <c r="G459" s="20"/>
    </row>
    <row r="460" spans="7:7">
      <c r="G460" s="20"/>
    </row>
    <row r="461" spans="7:7">
      <c r="G461" s="20"/>
    </row>
    <row r="462" spans="7:7">
      <c r="G462" s="20"/>
    </row>
    <row r="463" spans="7:7">
      <c r="G463" s="20"/>
    </row>
    <row r="464" spans="7:7">
      <c r="G464" s="20"/>
    </row>
    <row r="465" spans="7:7">
      <c r="G465" s="20"/>
    </row>
    <row r="466" spans="7:7">
      <c r="G466" s="20"/>
    </row>
    <row r="467" spans="7:7">
      <c r="G467" s="20"/>
    </row>
    <row r="468" spans="7:7">
      <c r="G468" s="20"/>
    </row>
    <row r="469" spans="7:7">
      <c r="G469" s="20"/>
    </row>
    <row r="470" spans="7:7">
      <c r="G470" s="20"/>
    </row>
    <row r="471" spans="7:7">
      <c r="G471" s="20"/>
    </row>
    <row r="472" spans="7:7">
      <c r="G472" s="20"/>
    </row>
    <row r="473" spans="7:7">
      <c r="G473" s="20"/>
    </row>
    <row r="474" spans="7:7">
      <c r="G474" s="20"/>
    </row>
    <row r="475" spans="7:7">
      <c r="G475" s="20"/>
    </row>
    <row r="476" spans="7:7">
      <c r="G476" s="20"/>
    </row>
    <row r="477" spans="7:7">
      <c r="G477" s="20"/>
    </row>
    <row r="478" spans="7:7">
      <c r="G478" s="20"/>
    </row>
    <row r="479" spans="7:7">
      <c r="G479" s="20"/>
    </row>
    <row r="480" spans="7:7">
      <c r="G480" s="20"/>
    </row>
    <row r="481" spans="7:7">
      <c r="G481" s="20"/>
    </row>
    <row r="482" spans="7:7">
      <c r="G482" s="20"/>
    </row>
    <row r="483" spans="7:7">
      <c r="G483" s="20"/>
    </row>
    <row r="484" spans="7:7">
      <c r="G484" s="20"/>
    </row>
    <row r="485" spans="7:7">
      <c r="G485" s="20"/>
    </row>
    <row r="486" spans="7:7">
      <c r="G486" s="20"/>
    </row>
    <row r="487" spans="7:7">
      <c r="G487" s="20"/>
    </row>
    <row r="488" spans="7:7">
      <c r="G488" s="20"/>
    </row>
    <row r="489" spans="7:7">
      <c r="G489" s="20"/>
    </row>
    <row r="490" spans="7:7">
      <c r="G490" s="20"/>
    </row>
    <row r="491" spans="7:7">
      <c r="G491" s="20"/>
    </row>
    <row r="492" spans="7:7">
      <c r="G492" s="20"/>
    </row>
    <row r="493" spans="7:7">
      <c r="G493" s="20"/>
    </row>
    <row r="494" spans="7:7">
      <c r="G494" s="20"/>
    </row>
    <row r="495" spans="7:7">
      <c r="G495" s="20"/>
    </row>
    <row r="496" spans="7:7">
      <c r="G496" s="20"/>
    </row>
    <row r="497" spans="7:7">
      <c r="G497" s="20"/>
    </row>
    <row r="498" spans="7:7">
      <c r="G498" s="20"/>
    </row>
    <row r="499" spans="7:7">
      <c r="G499" s="20"/>
    </row>
    <row r="500" spans="7:7">
      <c r="G500" s="20"/>
    </row>
    <row r="501" spans="7:7">
      <c r="G501" s="20"/>
    </row>
    <row r="502" spans="7:7">
      <c r="G502" s="20"/>
    </row>
    <row r="503" spans="7:7">
      <c r="G503" s="20"/>
    </row>
    <row r="504" spans="7:7">
      <c r="G504" s="20"/>
    </row>
    <row r="505" spans="7:7">
      <c r="G505" s="20"/>
    </row>
    <row r="506" spans="7:7">
      <c r="G506" s="20"/>
    </row>
    <row r="507" spans="7:7">
      <c r="G507" s="20"/>
    </row>
    <row r="508" spans="7:7">
      <c r="G508" s="20"/>
    </row>
    <row r="509" spans="7:7">
      <c r="G509" s="20"/>
    </row>
    <row r="510" spans="7:7">
      <c r="G510" s="20"/>
    </row>
    <row r="511" spans="7:7">
      <c r="G511" s="20"/>
    </row>
    <row r="512" spans="7:7">
      <c r="G512" s="20"/>
    </row>
    <row r="513" spans="7:7">
      <c r="G513" s="20"/>
    </row>
    <row r="514" spans="7:7">
      <c r="G514" s="20"/>
    </row>
    <row r="515" spans="7:7">
      <c r="G515" s="20"/>
    </row>
    <row r="516" spans="7:7">
      <c r="G516" s="20"/>
    </row>
    <row r="517" spans="7:7">
      <c r="G517" s="20"/>
    </row>
    <row r="518" spans="7:7">
      <c r="G518" s="20"/>
    </row>
    <row r="519" spans="7:7">
      <c r="G519" s="20"/>
    </row>
    <row r="520" spans="7:7">
      <c r="G520" s="20"/>
    </row>
    <row r="521" spans="7:7">
      <c r="G521" s="20"/>
    </row>
    <row r="522" spans="7:7">
      <c r="G522" s="20"/>
    </row>
    <row r="523" spans="7:7">
      <c r="G523" s="20"/>
    </row>
    <row r="524" spans="7:7">
      <c r="G524" s="20"/>
    </row>
    <row r="525" spans="7:7">
      <c r="G525" s="20"/>
    </row>
    <row r="526" spans="7:7">
      <c r="G526" s="20"/>
    </row>
    <row r="527" spans="7:7">
      <c r="G527" s="20"/>
    </row>
    <row r="528" spans="7:7">
      <c r="G528" s="20"/>
    </row>
    <row r="529" spans="7:7">
      <c r="G529" s="20"/>
    </row>
    <row r="530" spans="7:7">
      <c r="G530" s="20"/>
    </row>
    <row r="531" spans="7:7">
      <c r="G531" s="20"/>
    </row>
    <row r="532" spans="7:7">
      <c r="G532" s="20"/>
    </row>
    <row r="533" spans="7:7">
      <c r="G533" s="20"/>
    </row>
    <row r="534" spans="7:7">
      <c r="G534" s="20"/>
    </row>
    <row r="535" spans="7:7">
      <c r="G535" s="20"/>
    </row>
    <row r="536" spans="7:7">
      <c r="G536" s="20"/>
    </row>
    <row r="537" spans="7:7">
      <c r="G537" s="20"/>
    </row>
    <row r="538" spans="7:7">
      <c r="G538" s="20"/>
    </row>
    <row r="539" spans="7:7">
      <c r="G539" s="20"/>
    </row>
    <row r="540" spans="7:7">
      <c r="G540" s="20"/>
    </row>
    <row r="541" spans="7:7">
      <c r="G541" s="20"/>
    </row>
    <row r="542" spans="7:7">
      <c r="G542" s="20"/>
    </row>
    <row r="543" spans="7:7">
      <c r="G543" s="20"/>
    </row>
    <row r="544" spans="7:7">
      <c r="G544" s="20"/>
    </row>
    <row r="545" spans="7:7">
      <c r="G545" s="20"/>
    </row>
    <row r="546" spans="7:7">
      <c r="G546" s="20"/>
    </row>
    <row r="547" spans="7:7">
      <c r="G547" s="20"/>
    </row>
    <row r="548" spans="7:7">
      <c r="G548" s="20"/>
    </row>
    <row r="549" spans="7:7">
      <c r="G549" s="20"/>
    </row>
    <row r="550" spans="7:7">
      <c r="G550" s="20"/>
    </row>
    <row r="551" spans="7:7">
      <c r="G551" s="20"/>
    </row>
    <row r="552" spans="7:7">
      <c r="G552" s="20"/>
    </row>
    <row r="553" spans="7:7">
      <c r="G553" s="20"/>
    </row>
    <row r="554" spans="7:7">
      <c r="G554" s="20"/>
    </row>
    <row r="555" spans="7:7">
      <c r="G555" s="20"/>
    </row>
    <row r="556" spans="7:7">
      <c r="G556" s="20"/>
    </row>
    <row r="557" spans="7:7">
      <c r="G557" s="20"/>
    </row>
    <row r="558" spans="7:7">
      <c r="G558" s="20"/>
    </row>
    <row r="559" spans="7:7">
      <c r="G559" s="20"/>
    </row>
    <row r="560" spans="7:7">
      <c r="G560" s="20"/>
    </row>
    <row r="561" spans="7:7">
      <c r="G561" s="20"/>
    </row>
    <row r="562" spans="7:7">
      <c r="G562" s="20"/>
    </row>
    <row r="563" spans="7:7">
      <c r="G563" s="20"/>
    </row>
    <row r="564" spans="7:7">
      <c r="G564" s="20"/>
    </row>
    <row r="565" spans="7:7">
      <c r="G565" s="20"/>
    </row>
    <row r="566" spans="7:7">
      <c r="G566" s="20"/>
    </row>
    <row r="567" spans="7:7">
      <c r="G567" s="20"/>
    </row>
    <row r="568" spans="7:7">
      <c r="G568" s="20"/>
    </row>
    <row r="569" spans="7:7">
      <c r="G569" s="20"/>
    </row>
    <row r="570" spans="7:7">
      <c r="G570" s="20"/>
    </row>
    <row r="571" spans="7:7">
      <c r="G571" s="20"/>
    </row>
    <row r="572" spans="7:7">
      <c r="G572" s="20"/>
    </row>
    <row r="573" spans="7:7">
      <c r="G573" s="20"/>
    </row>
    <row r="574" spans="7:7">
      <c r="G574" s="20"/>
    </row>
    <row r="575" spans="7:7">
      <c r="G575" s="20"/>
    </row>
    <row r="576" spans="7:7">
      <c r="G576" s="20"/>
    </row>
    <row r="577" spans="7:7">
      <c r="G577" s="20"/>
    </row>
    <row r="578" spans="7:7">
      <c r="G578" s="20"/>
    </row>
    <row r="579" spans="7:7">
      <c r="G579" s="20"/>
    </row>
    <row r="580" spans="7:7">
      <c r="G580" s="20"/>
    </row>
    <row r="581" spans="7:7">
      <c r="G581" s="20"/>
    </row>
    <row r="582" spans="7:7">
      <c r="G582" s="20"/>
    </row>
    <row r="583" spans="7:7">
      <c r="G583" s="20"/>
    </row>
    <row r="584" spans="7:7">
      <c r="G584" s="20"/>
    </row>
    <row r="585" spans="7:7">
      <c r="G585" s="20"/>
    </row>
    <row r="586" spans="7:7">
      <c r="G586" s="20"/>
    </row>
    <row r="587" spans="7:7">
      <c r="G587" s="20"/>
    </row>
    <row r="588" spans="7:7">
      <c r="G588" s="20"/>
    </row>
    <row r="589" spans="7:7">
      <c r="G589" s="20"/>
    </row>
    <row r="590" spans="7:7">
      <c r="G590" s="20"/>
    </row>
    <row r="591" spans="7:7">
      <c r="G591" s="20"/>
    </row>
    <row r="592" spans="7:7">
      <c r="G592" s="20"/>
    </row>
    <row r="593" spans="7:7">
      <c r="G593" s="20"/>
    </row>
    <row r="594" spans="7:7">
      <c r="G594" s="20"/>
    </row>
    <row r="595" spans="7:7">
      <c r="G595" s="20"/>
    </row>
    <row r="596" spans="7:7">
      <c r="G596" s="20"/>
    </row>
    <row r="597" spans="7:7">
      <c r="G597" s="20"/>
    </row>
    <row r="598" spans="7:7">
      <c r="G598" s="20"/>
    </row>
    <row r="599" spans="7:7">
      <c r="G599" s="20"/>
    </row>
    <row r="600" spans="7:7">
      <c r="G600" s="20"/>
    </row>
    <row r="601" spans="7:7">
      <c r="G601" s="20"/>
    </row>
    <row r="602" spans="7:7">
      <c r="G602" s="20"/>
    </row>
    <row r="603" spans="7:7">
      <c r="G603" s="20"/>
    </row>
    <row r="604" spans="7:7">
      <c r="G604" s="20"/>
    </row>
    <row r="605" spans="7:7">
      <c r="G605" s="20"/>
    </row>
    <row r="606" spans="7:7">
      <c r="G606" s="20"/>
    </row>
    <row r="607" spans="7:7">
      <c r="G607" s="20"/>
    </row>
    <row r="608" spans="7:7">
      <c r="G608" s="20"/>
    </row>
    <row r="609" spans="7:7">
      <c r="G609" s="20"/>
    </row>
    <row r="610" spans="7:7">
      <c r="G610" s="20"/>
    </row>
    <row r="611" spans="7:7">
      <c r="G611" s="20"/>
    </row>
    <row r="612" spans="7:7">
      <c r="G612" s="20"/>
    </row>
    <row r="613" spans="7:7">
      <c r="G613" s="20"/>
    </row>
    <row r="614" spans="7:7">
      <c r="G614" s="20"/>
    </row>
    <row r="615" spans="7:7">
      <c r="G615" s="20"/>
    </row>
    <row r="616" spans="7:7">
      <c r="G616" s="20"/>
    </row>
    <row r="617" spans="7:7">
      <c r="G617" s="20"/>
    </row>
    <row r="618" spans="7:7">
      <c r="G618" s="20"/>
    </row>
    <row r="619" spans="7:7">
      <c r="G619" s="20"/>
    </row>
    <row r="620" spans="7:7">
      <c r="G620" s="20"/>
    </row>
    <row r="621" spans="7:7">
      <c r="G621" s="20"/>
    </row>
    <row r="622" spans="7:7">
      <c r="G622" s="20"/>
    </row>
    <row r="623" spans="7:7">
      <c r="G623" s="20"/>
    </row>
    <row r="624" spans="7:7">
      <c r="G624" s="20"/>
    </row>
    <row r="625" spans="7:7">
      <c r="G625" s="20"/>
    </row>
    <row r="626" spans="7:7">
      <c r="G626" s="20"/>
    </row>
    <row r="627" spans="7:7">
      <c r="G627" s="20"/>
    </row>
    <row r="628" spans="7:7">
      <c r="G628" s="20"/>
    </row>
    <row r="629" spans="7:7">
      <c r="G629" s="20"/>
    </row>
    <row r="630" spans="7:7">
      <c r="G630" s="20"/>
    </row>
    <row r="631" spans="7:7">
      <c r="G631" s="20"/>
    </row>
    <row r="632" spans="7:7">
      <c r="G632" s="20"/>
    </row>
    <row r="633" spans="7:7">
      <c r="G633" s="20"/>
    </row>
    <row r="634" spans="7:7">
      <c r="G634" s="20"/>
    </row>
    <row r="635" spans="7:7">
      <c r="G635" s="20"/>
    </row>
    <row r="636" spans="7:7">
      <c r="G636" s="20"/>
    </row>
    <row r="637" spans="7:7">
      <c r="G637" s="20"/>
    </row>
    <row r="638" spans="7:7">
      <c r="G638" s="20"/>
    </row>
    <row r="639" spans="7:7">
      <c r="G639" s="20"/>
    </row>
    <row r="640" spans="7:7">
      <c r="G640" s="20"/>
    </row>
    <row r="641" spans="7:7">
      <c r="G641" s="20"/>
    </row>
    <row r="642" spans="7:7">
      <c r="G642" s="20"/>
    </row>
    <row r="643" spans="7:7">
      <c r="G643" s="20"/>
    </row>
    <row r="644" spans="7:7">
      <c r="G644" s="20"/>
    </row>
    <row r="645" spans="7:7">
      <c r="G645" s="20"/>
    </row>
    <row r="646" spans="7:7">
      <c r="G646" s="20"/>
    </row>
    <row r="647" spans="7:7">
      <c r="G647" s="20"/>
    </row>
    <row r="648" spans="7:7">
      <c r="G648" s="20"/>
    </row>
    <row r="649" spans="7:7">
      <c r="G649" s="20"/>
    </row>
    <row r="650" spans="7:7">
      <c r="G650" s="20"/>
    </row>
    <row r="651" spans="7:7">
      <c r="G651" s="20"/>
    </row>
    <row r="652" spans="7:7">
      <c r="G652" s="20"/>
    </row>
    <row r="653" spans="7:7">
      <c r="G653" s="20"/>
    </row>
    <row r="654" spans="7:7">
      <c r="G654" s="20"/>
    </row>
    <row r="655" spans="7:7">
      <c r="G655" s="20"/>
    </row>
    <row r="656" spans="7:7">
      <c r="G656" s="20"/>
    </row>
    <row r="657" spans="7:7">
      <c r="G657" s="20"/>
    </row>
    <row r="658" spans="7:7">
      <c r="G658" s="20"/>
    </row>
    <row r="659" spans="7:7">
      <c r="G659" s="20"/>
    </row>
    <row r="660" spans="7:7">
      <c r="G660" s="20"/>
    </row>
    <row r="661" spans="7:7">
      <c r="G661" s="20"/>
    </row>
    <row r="662" spans="7:7">
      <c r="G662" s="20"/>
    </row>
    <row r="663" spans="7:7">
      <c r="G663" s="20"/>
    </row>
    <row r="664" spans="7:7">
      <c r="G664" s="20"/>
    </row>
    <row r="665" spans="7:7">
      <c r="G665" s="20"/>
    </row>
    <row r="666" spans="7:7">
      <c r="G666" s="20"/>
    </row>
    <row r="667" spans="7:7">
      <c r="G667" s="20"/>
    </row>
    <row r="668" spans="7:7">
      <c r="G668" s="20"/>
    </row>
    <row r="669" spans="7:7">
      <c r="G669" s="20"/>
    </row>
    <row r="670" spans="7:7">
      <c r="G670" s="20"/>
    </row>
    <row r="671" spans="7:7">
      <c r="G671" s="20"/>
    </row>
    <row r="672" spans="7:7">
      <c r="G672" s="20"/>
    </row>
    <row r="673" spans="7:7">
      <c r="G673" s="20"/>
    </row>
    <row r="674" spans="7:7">
      <c r="G674" s="20"/>
    </row>
    <row r="675" spans="7:7">
      <c r="G675" s="20"/>
    </row>
    <row r="676" spans="7:7">
      <c r="G676" s="20"/>
    </row>
    <row r="677" spans="7:7">
      <c r="G677" s="20"/>
    </row>
    <row r="678" spans="7:7">
      <c r="G678" s="20"/>
    </row>
    <row r="679" spans="7:7">
      <c r="G679" s="20"/>
    </row>
    <row r="680" spans="7:7">
      <c r="G680" s="20"/>
    </row>
    <row r="681" spans="7:7">
      <c r="G681" s="20"/>
    </row>
    <row r="682" spans="7:7">
      <c r="G682" s="20"/>
    </row>
    <row r="683" spans="7:7">
      <c r="G683" s="20"/>
    </row>
    <row r="684" spans="7:7">
      <c r="G684" s="20"/>
    </row>
    <row r="685" spans="7:7">
      <c r="G685" s="20"/>
    </row>
    <row r="686" spans="7:7">
      <c r="G686" s="20"/>
    </row>
    <row r="687" spans="7:7">
      <c r="G687" s="20"/>
    </row>
    <row r="688" spans="7:7">
      <c r="G688" s="20"/>
    </row>
    <row r="689" spans="7:7">
      <c r="G689" s="20"/>
    </row>
    <row r="690" spans="7:7">
      <c r="G690" s="20"/>
    </row>
    <row r="691" spans="7:7">
      <c r="G691" s="20"/>
    </row>
    <row r="692" spans="7:7">
      <c r="G692" s="20"/>
    </row>
    <row r="693" spans="7:7">
      <c r="G693" s="20"/>
    </row>
    <row r="694" spans="7:7">
      <c r="G694" s="20"/>
    </row>
    <row r="695" spans="7:7">
      <c r="G695" s="20"/>
    </row>
    <row r="696" spans="7:7">
      <c r="G696" s="20"/>
    </row>
    <row r="697" spans="7:7">
      <c r="G697" s="20"/>
    </row>
    <row r="698" spans="7:7">
      <c r="G698" s="20"/>
    </row>
    <row r="699" spans="7:7">
      <c r="G699" s="20"/>
    </row>
    <row r="700" spans="7:7">
      <c r="G700" s="20"/>
    </row>
    <row r="701" spans="7:7">
      <c r="G701" s="20"/>
    </row>
    <row r="702" spans="7:7">
      <c r="G702" s="20"/>
    </row>
    <row r="703" spans="7:7">
      <c r="G703" s="20"/>
    </row>
    <row r="704" spans="7:7">
      <c r="G704" s="20"/>
    </row>
    <row r="705" spans="7:7">
      <c r="G705" s="20"/>
    </row>
    <row r="706" spans="7:7">
      <c r="G706" s="20"/>
    </row>
    <row r="707" spans="7:7">
      <c r="G707" s="20"/>
    </row>
    <row r="708" spans="7:7">
      <c r="G708" s="20"/>
    </row>
    <row r="709" spans="7:7">
      <c r="G709" s="20"/>
    </row>
    <row r="710" spans="7:7">
      <c r="G710" s="20"/>
    </row>
    <row r="711" spans="7:7">
      <c r="G711" s="20"/>
    </row>
    <row r="712" spans="7:7">
      <c r="G712" s="20"/>
    </row>
    <row r="713" spans="7:7">
      <c r="G713" s="20"/>
    </row>
    <row r="714" spans="7:7">
      <c r="G714" s="20"/>
    </row>
    <row r="715" spans="7:7">
      <c r="G715" s="20"/>
    </row>
    <row r="716" spans="7:7">
      <c r="G716" s="20"/>
    </row>
    <row r="717" spans="7:7">
      <c r="G717" s="20"/>
    </row>
    <row r="718" spans="7:7">
      <c r="G718" s="20"/>
    </row>
    <row r="719" spans="7:7">
      <c r="G719" s="20"/>
    </row>
    <row r="720" spans="7:7">
      <c r="G720" s="20"/>
    </row>
    <row r="721" spans="7:7">
      <c r="G721" s="20"/>
    </row>
    <row r="722" spans="7:7">
      <c r="G722" s="20"/>
    </row>
    <row r="723" spans="7:7">
      <c r="G723" s="20"/>
    </row>
    <row r="724" spans="7:7">
      <c r="G724" s="20"/>
    </row>
    <row r="725" spans="7:7">
      <c r="G725" s="20"/>
    </row>
    <row r="726" spans="7:7">
      <c r="G726" s="20"/>
    </row>
    <row r="727" spans="7:7">
      <c r="G727" s="20"/>
    </row>
    <row r="728" spans="7:7">
      <c r="G728" s="20"/>
    </row>
    <row r="729" spans="7:7">
      <c r="G729" s="20"/>
    </row>
    <row r="730" spans="7:7">
      <c r="G730" s="20"/>
    </row>
    <row r="731" spans="7:7">
      <c r="G731" s="20"/>
    </row>
    <row r="732" spans="7:7">
      <c r="G732" s="20"/>
    </row>
    <row r="733" spans="7:7">
      <c r="G733" s="20"/>
    </row>
    <row r="734" spans="7:7">
      <c r="G734" s="20"/>
    </row>
    <row r="735" spans="7:7">
      <c r="G735" s="20"/>
    </row>
    <row r="736" spans="7:7">
      <c r="G736" s="20"/>
    </row>
    <row r="737" spans="7:7">
      <c r="G737" s="20"/>
    </row>
    <row r="738" spans="7:7">
      <c r="G738" s="20"/>
    </row>
    <row r="739" spans="7:7">
      <c r="G739" s="20"/>
    </row>
    <row r="740" spans="7:7">
      <c r="G740" s="20"/>
    </row>
    <row r="741" spans="7:7">
      <c r="G741" s="20"/>
    </row>
    <row r="742" spans="7:7">
      <c r="G742" s="20"/>
    </row>
    <row r="743" spans="7:7">
      <c r="G743" s="20"/>
    </row>
    <row r="744" spans="7:7">
      <c r="G744" s="20"/>
    </row>
    <row r="745" spans="7:7">
      <c r="G745" s="20"/>
    </row>
    <row r="746" spans="7:7">
      <c r="G746" s="20"/>
    </row>
    <row r="747" spans="7:7">
      <c r="G747" s="20"/>
    </row>
    <row r="748" spans="7:7">
      <c r="G748" s="20"/>
    </row>
    <row r="749" spans="7:7">
      <c r="G749" s="20"/>
    </row>
    <row r="750" spans="7:7">
      <c r="G750" s="20"/>
    </row>
    <row r="751" spans="7:7">
      <c r="G751" s="20"/>
    </row>
    <row r="752" spans="7:7">
      <c r="G752" s="20"/>
    </row>
    <row r="753" spans="7:7">
      <c r="G753" s="20"/>
    </row>
    <row r="754" spans="7:7">
      <c r="G754" s="20"/>
    </row>
    <row r="755" spans="7:7">
      <c r="G755" s="20"/>
    </row>
    <row r="756" spans="7:7">
      <c r="G756" s="20"/>
    </row>
    <row r="757" spans="7:7">
      <c r="G757" s="20"/>
    </row>
    <row r="758" spans="7:7">
      <c r="G758" s="20"/>
    </row>
    <row r="759" spans="7:7">
      <c r="G759" s="20"/>
    </row>
    <row r="760" spans="7:7">
      <c r="G760" s="20"/>
    </row>
    <row r="761" spans="7:7">
      <c r="G761" s="20"/>
    </row>
    <row r="762" spans="7:7">
      <c r="G762" s="20"/>
    </row>
    <row r="763" spans="7:7">
      <c r="G763" s="20"/>
    </row>
    <row r="764" spans="7:7">
      <c r="G764" s="20"/>
    </row>
    <row r="765" spans="7:7">
      <c r="G765" s="20"/>
    </row>
    <row r="766" spans="7:7">
      <c r="G766" s="20"/>
    </row>
    <row r="767" spans="7:7">
      <c r="G767" s="20"/>
    </row>
    <row r="768" spans="7:7">
      <c r="G768" s="20"/>
    </row>
    <row r="769" spans="7:7">
      <c r="G769" s="20"/>
    </row>
    <row r="770" spans="7:7">
      <c r="G770" s="20"/>
    </row>
    <row r="771" spans="7:7">
      <c r="G771" s="20"/>
    </row>
    <row r="772" spans="7:7">
      <c r="G772" s="20"/>
    </row>
    <row r="773" spans="7:7">
      <c r="G773" s="20"/>
    </row>
    <row r="774" spans="7:7">
      <c r="G774" s="20"/>
    </row>
    <row r="775" spans="7:7">
      <c r="G775" s="20"/>
    </row>
    <row r="776" spans="7:7">
      <c r="G776" s="20"/>
    </row>
    <row r="777" spans="7:7">
      <c r="G777" s="20"/>
    </row>
    <row r="778" spans="7:7">
      <c r="G778" s="20"/>
    </row>
    <row r="779" spans="7:7">
      <c r="G779" s="20"/>
    </row>
    <row r="780" spans="7:7">
      <c r="G780" s="20"/>
    </row>
    <row r="781" spans="7:7">
      <c r="G781" s="20"/>
    </row>
    <row r="782" spans="7:7">
      <c r="G782" s="20"/>
    </row>
    <row r="783" spans="7:7">
      <c r="G783" s="20"/>
    </row>
    <row r="784" spans="7:7">
      <c r="G784" s="20"/>
    </row>
    <row r="785" spans="7:7">
      <c r="G785" s="20"/>
    </row>
    <row r="786" spans="7:7">
      <c r="G786" s="20"/>
    </row>
    <row r="787" spans="7:7">
      <c r="G787" s="20"/>
    </row>
    <row r="788" spans="7:7">
      <c r="G788" s="20"/>
    </row>
    <row r="789" spans="7:7">
      <c r="G789" s="20"/>
    </row>
    <row r="790" spans="7:7">
      <c r="G790" s="20"/>
    </row>
    <row r="791" spans="7:7">
      <c r="G791" s="20"/>
    </row>
    <row r="792" spans="7:7">
      <c r="G792" s="20"/>
    </row>
    <row r="793" spans="7:7">
      <c r="G793" s="20"/>
    </row>
    <row r="794" spans="7:7">
      <c r="G794" s="20"/>
    </row>
    <row r="795" spans="7:7">
      <c r="G795" s="20"/>
    </row>
    <row r="796" spans="7:7">
      <c r="G796" s="20"/>
    </row>
    <row r="797" spans="7:7">
      <c r="G797" s="20"/>
    </row>
    <row r="798" spans="7:7">
      <c r="G798" s="20"/>
    </row>
    <row r="799" spans="7:7">
      <c r="G799" s="20"/>
    </row>
    <row r="800" spans="7:7">
      <c r="G800" s="20"/>
    </row>
    <row r="801" spans="7:7">
      <c r="G801" s="20"/>
    </row>
    <row r="802" spans="7:7">
      <c r="G802" s="20"/>
    </row>
    <row r="803" spans="7:7">
      <c r="G803" s="20"/>
    </row>
    <row r="804" spans="7:7">
      <c r="G804" s="20"/>
    </row>
    <row r="805" spans="7:7">
      <c r="G805" s="20"/>
    </row>
    <row r="806" spans="7:7">
      <c r="G806" s="20"/>
    </row>
    <row r="807" spans="7:7">
      <c r="G807" s="20"/>
    </row>
    <row r="808" spans="7:7">
      <c r="G808" s="20"/>
    </row>
    <row r="809" spans="7:7">
      <c r="G809" s="20"/>
    </row>
    <row r="810" spans="7:7">
      <c r="G810" s="20"/>
    </row>
    <row r="811" spans="7:7">
      <c r="G811" s="20"/>
    </row>
    <row r="812" spans="7:7">
      <c r="G812" s="20"/>
    </row>
    <row r="813" spans="7:7">
      <c r="G813" s="20"/>
    </row>
    <row r="814" spans="7:7">
      <c r="G814" s="20"/>
    </row>
    <row r="815" spans="7:7">
      <c r="G815" s="20"/>
    </row>
    <row r="816" spans="7:7">
      <c r="G816" s="20"/>
    </row>
    <row r="817" spans="7:7">
      <c r="G817" s="20"/>
    </row>
    <row r="818" spans="7:7">
      <c r="G818" s="20"/>
    </row>
    <row r="819" spans="7:7">
      <c r="G819" s="20"/>
    </row>
    <row r="820" spans="7:7">
      <c r="G820" s="20"/>
    </row>
    <row r="821" spans="7:7">
      <c r="G821" s="20"/>
    </row>
    <row r="822" spans="7:7">
      <c r="G822" s="20"/>
    </row>
    <row r="823" spans="7:7">
      <c r="G823" s="20"/>
    </row>
    <row r="824" spans="7:7">
      <c r="G824" s="20"/>
    </row>
    <row r="825" spans="7:7">
      <c r="G825" s="20"/>
    </row>
    <row r="826" spans="7:7">
      <c r="G826" s="20"/>
    </row>
    <row r="827" spans="7:7">
      <c r="G827" s="20"/>
    </row>
    <row r="828" spans="7:7">
      <c r="G828" s="20"/>
    </row>
    <row r="829" spans="7:7">
      <c r="G829" s="20"/>
    </row>
    <row r="830" spans="7:7">
      <c r="G830" s="20"/>
    </row>
    <row r="831" spans="7:7">
      <c r="G831" s="20"/>
    </row>
    <row r="832" spans="7:7">
      <c r="G832" s="20"/>
    </row>
    <row r="833" spans="7:7">
      <c r="G833" s="20"/>
    </row>
    <row r="834" spans="7:7">
      <c r="G834" s="20"/>
    </row>
    <row r="835" spans="7:7">
      <c r="G835" s="20"/>
    </row>
    <row r="836" spans="7:7">
      <c r="G836" s="20"/>
    </row>
    <row r="837" spans="7:7">
      <c r="G837" s="20"/>
    </row>
    <row r="838" spans="7:7">
      <c r="G838" s="20"/>
    </row>
    <row r="839" spans="7:7">
      <c r="G839" s="20"/>
    </row>
    <row r="840" spans="7:7">
      <c r="G840" s="20"/>
    </row>
    <row r="841" spans="7:7">
      <c r="G841" s="20"/>
    </row>
    <row r="842" spans="7:7">
      <c r="G842" s="20"/>
    </row>
    <row r="843" spans="7:7">
      <c r="G843" s="20"/>
    </row>
    <row r="844" spans="7:7">
      <c r="G844" s="20"/>
    </row>
    <row r="845" spans="7:7">
      <c r="G845" s="20"/>
    </row>
    <row r="846" spans="7:7">
      <c r="G846" s="20"/>
    </row>
    <row r="847" spans="7:7">
      <c r="G847" s="20"/>
    </row>
    <row r="848" spans="7:7">
      <c r="G848" s="20"/>
    </row>
    <row r="849" spans="7:7">
      <c r="G849" s="20"/>
    </row>
    <row r="850" spans="7:7">
      <c r="G850" s="20"/>
    </row>
    <row r="851" spans="7:7">
      <c r="G851" s="20"/>
    </row>
    <row r="852" spans="7:7">
      <c r="G852" s="20"/>
    </row>
    <row r="853" spans="7:7">
      <c r="G853" s="20"/>
    </row>
    <row r="854" spans="7:7">
      <c r="G854" s="20"/>
    </row>
    <row r="855" spans="7:7">
      <c r="G855" s="20"/>
    </row>
    <row r="856" spans="7:7">
      <c r="G856" s="20"/>
    </row>
    <row r="857" spans="7:7">
      <c r="G857" s="20"/>
    </row>
    <row r="858" spans="7:7">
      <c r="G858" s="20"/>
    </row>
    <row r="859" spans="7:7">
      <c r="G859" s="20"/>
    </row>
    <row r="860" spans="7:7">
      <c r="G860" s="20"/>
    </row>
    <row r="861" spans="7:7">
      <c r="G861" s="20"/>
    </row>
    <row r="862" spans="7:7">
      <c r="G862" s="20"/>
    </row>
    <row r="863" spans="7:7">
      <c r="G863" s="20"/>
    </row>
    <row r="864" spans="7:7">
      <c r="G864" s="20"/>
    </row>
    <row r="865" spans="7:7">
      <c r="G865" s="20"/>
    </row>
    <row r="866" spans="7:7">
      <c r="G866" s="20"/>
    </row>
    <row r="867" spans="7:7">
      <c r="G867" s="20"/>
    </row>
    <row r="868" spans="7:7">
      <c r="G868" s="20"/>
    </row>
    <row r="869" spans="7:7">
      <c r="G869" s="20"/>
    </row>
    <row r="870" spans="7:7">
      <c r="G870" s="20"/>
    </row>
    <row r="871" spans="7:7">
      <c r="G871" s="20"/>
    </row>
    <row r="872" spans="7:7">
      <c r="G872" s="20"/>
    </row>
    <row r="873" spans="7:7">
      <c r="G873" s="20"/>
    </row>
    <row r="874" spans="7:7">
      <c r="G874" s="20"/>
    </row>
    <row r="875" spans="7:7">
      <c r="G875" s="20"/>
    </row>
    <row r="876" spans="7:7">
      <c r="G876" s="20"/>
    </row>
    <row r="877" spans="7:7">
      <c r="G877" s="20"/>
    </row>
    <row r="878" spans="7:7">
      <c r="G878" s="20"/>
    </row>
    <row r="879" spans="7:7">
      <c r="G879" s="20"/>
    </row>
    <row r="880" spans="7:7">
      <c r="G880" s="20"/>
    </row>
    <row r="881" spans="7:7">
      <c r="G881" s="20"/>
    </row>
    <row r="882" spans="7:7">
      <c r="G882" s="20"/>
    </row>
    <row r="883" spans="7:7">
      <c r="G883" s="20"/>
    </row>
    <row r="884" spans="7:7">
      <c r="G884" s="20"/>
    </row>
    <row r="885" spans="7:7">
      <c r="G885" s="20"/>
    </row>
    <row r="886" spans="7:7">
      <c r="G886" s="20"/>
    </row>
    <row r="887" spans="7:7">
      <c r="G887" s="20"/>
    </row>
    <row r="888" spans="7:7">
      <c r="G888" s="20"/>
    </row>
    <row r="889" spans="7:7">
      <c r="G889" s="20"/>
    </row>
    <row r="890" spans="7:7">
      <c r="G890" s="20"/>
    </row>
    <row r="891" spans="7:7">
      <c r="G891" s="20"/>
    </row>
    <row r="892" spans="7:7">
      <c r="G892" s="20"/>
    </row>
    <row r="893" spans="7:7">
      <c r="G893" s="20"/>
    </row>
    <row r="894" spans="7:7">
      <c r="G894" s="20"/>
    </row>
    <row r="895" spans="7:7">
      <c r="G895" s="20"/>
    </row>
    <row r="896" spans="7:7">
      <c r="G896" s="20"/>
    </row>
    <row r="897" spans="7:7">
      <c r="G897" s="20"/>
    </row>
    <row r="898" spans="7:7">
      <c r="G898" s="20"/>
    </row>
    <row r="899" spans="7:7">
      <c r="G899" s="20"/>
    </row>
    <row r="900" spans="7:7">
      <c r="G900" s="20"/>
    </row>
    <row r="901" spans="7:7">
      <c r="G901" s="20"/>
    </row>
    <row r="902" spans="7:7">
      <c r="G902" s="20"/>
    </row>
    <row r="903" spans="7:7">
      <c r="G903" s="20"/>
    </row>
    <row r="904" spans="7:7">
      <c r="G904" s="20"/>
    </row>
    <row r="905" spans="7:7">
      <c r="G905" s="20"/>
    </row>
    <row r="906" spans="7:7">
      <c r="G906" s="20"/>
    </row>
    <row r="907" spans="7:7">
      <c r="G907" s="20"/>
    </row>
    <row r="908" spans="7:7">
      <c r="G908" s="20"/>
    </row>
    <row r="909" spans="7:7">
      <c r="G909" s="20"/>
    </row>
    <row r="910" spans="7:7">
      <c r="G910" s="20"/>
    </row>
    <row r="911" spans="7:7">
      <c r="G911" s="20"/>
    </row>
    <row r="912" spans="7:7">
      <c r="G912" s="20"/>
    </row>
    <row r="913" spans="7:7">
      <c r="G913" s="20"/>
    </row>
    <row r="914" spans="7:7">
      <c r="G914" s="20"/>
    </row>
    <row r="915" spans="7:7">
      <c r="G915" s="20"/>
    </row>
    <row r="916" spans="7:7">
      <c r="G916" s="20"/>
    </row>
    <row r="917" spans="7:7">
      <c r="G917" s="20"/>
    </row>
    <row r="918" spans="7:7">
      <c r="G918" s="20"/>
    </row>
    <row r="919" spans="7:7">
      <c r="G919" s="20"/>
    </row>
    <row r="920" spans="7:7">
      <c r="G920" s="20"/>
    </row>
    <row r="921" spans="7:7">
      <c r="G921" s="20"/>
    </row>
    <row r="922" spans="7:7">
      <c r="G922" s="20"/>
    </row>
    <row r="923" spans="7:7">
      <c r="G923" s="20"/>
    </row>
    <row r="924" spans="7:7">
      <c r="G924" s="20"/>
    </row>
    <row r="925" spans="7:7">
      <c r="G925" s="20"/>
    </row>
    <row r="926" spans="7:7">
      <c r="G926" s="20"/>
    </row>
    <row r="927" spans="7:7">
      <c r="G927" s="20"/>
    </row>
    <row r="928" spans="7:7">
      <c r="G928" s="20"/>
    </row>
    <row r="929" spans="7:7">
      <c r="G929" s="20"/>
    </row>
    <row r="930" spans="7:7">
      <c r="G930" s="20"/>
    </row>
    <row r="931" spans="7:7">
      <c r="G931" s="20"/>
    </row>
    <row r="932" spans="7:7">
      <c r="G932" s="20"/>
    </row>
    <row r="933" spans="7:7">
      <c r="G933" s="20"/>
    </row>
    <row r="934" spans="7:7">
      <c r="G934" s="20"/>
    </row>
    <row r="935" spans="7:7">
      <c r="G935" s="20"/>
    </row>
    <row r="936" spans="7:7">
      <c r="G936" s="20"/>
    </row>
    <row r="937" spans="7:7">
      <c r="G937" s="20"/>
    </row>
    <row r="938" spans="7:7">
      <c r="G938" s="20"/>
    </row>
    <row r="939" spans="7:7">
      <c r="G939" s="20"/>
    </row>
    <row r="940" spans="7:7">
      <c r="G940" s="20"/>
    </row>
    <row r="941" spans="7:7">
      <c r="G941" s="20"/>
    </row>
    <row r="942" spans="7:7">
      <c r="G942" s="20"/>
    </row>
    <row r="943" spans="7:7">
      <c r="G943" s="20"/>
    </row>
    <row r="944" spans="7:7">
      <c r="G944" s="20"/>
    </row>
    <row r="945" spans="7:7">
      <c r="G945" s="20"/>
    </row>
    <row r="946" spans="7:7">
      <c r="G946" s="20"/>
    </row>
    <row r="947" spans="7:7">
      <c r="G947" s="20"/>
    </row>
    <row r="948" spans="7:7">
      <c r="G948" s="20"/>
    </row>
    <row r="949" spans="7:7">
      <c r="G949" s="20"/>
    </row>
    <row r="950" spans="7:7">
      <c r="G950" s="20"/>
    </row>
    <row r="951" spans="7:7">
      <c r="G951" s="20"/>
    </row>
    <row r="952" spans="7:7">
      <c r="G952" s="20"/>
    </row>
    <row r="953" spans="7:7">
      <c r="G953" s="20"/>
    </row>
    <row r="954" spans="7:7">
      <c r="G954" s="20"/>
    </row>
    <row r="955" spans="7:7">
      <c r="G955" s="20"/>
    </row>
    <row r="956" spans="7:7">
      <c r="G956" s="20"/>
    </row>
    <row r="957" spans="7:7">
      <c r="G957" s="20"/>
    </row>
    <row r="958" spans="7:7">
      <c r="G958" s="20"/>
    </row>
    <row r="959" spans="7:7">
      <c r="G959" s="20"/>
    </row>
    <row r="960" spans="7:7">
      <c r="G960" s="20"/>
    </row>
    <row r="961" spans="7:7">
      <c r="G961" s="20"/>
    </row>
    <row r="962" spans="7:7">
      <c r="G962" s="20"/>
    </row>
    <row r="963" spans="7:7">
      <c r="G963" s="20"/>
    </row>
    <row r="964" spans="7:7">
      <c r="G964" s="20"/>
    </row>
    <row r="965" spans="7:7">
      <c r="G965" s="20"/>
    </row>
    <row r="966" spans="7:7">
      <c r="G966" s="20"/>
    </row>
    <row r="967" spans="7:7">
      <c r="G967" s="20"/>
    </row>
    <row r="968" spans="7:7">
      <c r="G968" s="20"/>
    </row>
    <row r="969" spans="7:7">
      <c r="G969" s="20"/>
    </row>
    <row r="970" spans="7:7">
      <c r="G970" s="20"/>
    </row>
    <row r="971" spans="7:7">
      <c r="G971" s="20"/>
    </row>
    <row r="972" spans="7:7">
      <c r="G972" s="20"/>
    </row>
    <row r="973" spans="7:7">
      <c r="G973" s="20"/>
    </row>
    <row r="974" spans="7:7">
      <c r="G974" s="20"/>
    </row>
    <row r="975" spans="7:7">
      <c r="G975" s="20"/>
    </row>
    <row r="976" spans="7:7">
      <c r="G976" s="20"/>
    </row>
    <row r="977" spans="7:7">
      <c r="G977" s="20"/>
    </row>
    <row r="978" spans="7:7">
      <c r="G978" s="20"/>
    </row>
    <row r="979" spans="7:7">
      <c r="G979" s="20"/>
    </row>
    <row r="980" spans="7:7">
      <c r="G980" s="20"/>
    </row>
    <row r="981" spans="7:7">
      <c r="G981" s="20"/>
    </row>
    <row r="982" spans="7:7">
      <c r="G982" s="20"/>
    </row>
    <row r="983" spans="7:7">
      <c r="G983" s="20"/>
    </row>
    <row r="984" spans="7:7">
      <c r="G984" s="20"/>
    </row>
    <row r="985" spans="7:7">
      <c r="G985" s="20"/>
    </row>
    <row r="986" spans="7:7">
      <c r="G986" s="20"/>
    </row>
    <row r="987" spans="7:7">
      <c r="G987" s="20"/>
    </row>
    <row r="988" spans="7:7">
      <c r="G988" s="20"/>
    </row>
    <row r="989" spans="7:7">
      <c r="G989" s="20"/>
    </row>
    <row r="990" spans="7:7">
      <c r="G990" s="20"/>
    </row>
    <row r="991" spans="7:7">
      <c r="G991" s="20"/>
    </row>
    <row r="992" spans="7:7">
      <c r="G992" s="20"/>
    </row>
    <row r="993" spans="7:7">
      <c r="G993" s="20"/>
    </row>
    <row r="994" spans="7:7">
      <c r="G994" s="20"/>
    </row>
    <row r="995" spans="7:7">
      <c r="G995" s="20"/>
    </row>
    <row r="996" spans="7:7">
      <c r="G996" s="20"/>
    </row>
    <row r="997" spans="7:7">
      <c r="G997" s="20"/>
    </row>
    <row r="998" spans="7:7">
      <c r="G998" s="20"/>
    </row>
    <row r="999" spans="7:7">
      <c r="G999" s="20"/>
    </row>
    <row r="1000" spans="7:7">
      <c r="G1000" s="20"/>
    </row>
    <row r="1001" spans="7:7">
      <c r="G1001" s="20"/>
    </row>
    <row r="1002" spans="7:7">
      <c r="G1002" s="20"/>
    </row>
    <row r="1003" spans="7:7">
      <c r="G1003" s="20"/>
    </row>
    <row r="1004" spans="7:7">
      <c r="G1004" s="20"/>
    </row>
    <row r="1005" spans="7:7">
      <c r="G1005" s="20"/>
    </row>
    <row r="1006" spans="7:7">
      <c r="G1006" s="20"/>
    </row>
    <row r="1007" spans="7:7">
      <c r="G1007" s="20"/>
    </row>
    <row r="1008" spans="7:7">
      <c r="G1008" s="20"/>
    </row>
    <row r="1009" spans="7:7">
      <c r="G1009" s="20"/>
    </row>
    <row r="1010" spans="7:7">
      <c r="G1010" s="20"/>
    </row>
    <row r="1011" spans="7:7">
      <c r="G1011" s="20"/>
    </row>
    <row r="1012" spans="7:7">
      <c r="G1012" s="20"/>
    </row>
    <row r="1013" spans="7:7">
      <c r="G1013" s="20"/>
    </row>
    <row r="1014" spans="7:7">
      <c r="G1014" s="20"/>
    </row>
    <row r="1015" spans="7:7">
      <c r="G1015" s="20"/>
    </row>
    <row r="1016" spans="7:7">
      <c r="G1016" s="20"/>
    </row>
    <row r="1017" spans="7:7">
      <c r="G1017" s="20"/>
    </row>
    <row r="1018" spans="7:7">
      <c r="G1018" s="20"/>
    </row>
    <row r="1019" spans="7:7">
      <c r="G1019" s="20"/>
    </row>
    <row r="1020" spans="7:7">
      <c r="G1020" s="20"/>
    </row>
    <row r="1021" spans="7:7">
      <c r="G1021" s="20"/>
    </row>
    <row r="1022" spans="7:7">
      <c r="G1022" s="20"/>
    </row>
    <row r="1023" spans="7:7">
      <c r="G1023" s="20"/>
    </row>
    <row r="1024" spans="7:7">
      <c r="G1024" s="20"/>
    </row>
    <row r="1025" spans="7:7">
      <c r="G1025" s="20"/>
    </row>
    <row r="1026" spans="7:7">
      <c r="G1026" s="20"/>
    </row>
    <row r="1027" spans="7:7">
      <c r="G1027" s="20"/>
    </row>
    <row r="1028" spans="7:7">
      <c r="G1028" s="20"/>
    </row>
    <row r="1029" spans="7:7">
      <c r="G1029" s="20"/>
    </row>
    <row r="1030" spans="7:7">
      <c r="G1030" s="20"/>
    </row>
    <row r="1031" spans="7:7">
      <c r="G1031" s="20"/>
    </row>
    <row r="1032" spans="7:7">
      <c r="G1032" s="20"/>
    </row>
    <row r="1033" spans="7:7">
      <c r="G1033" s="20"/>
    </row>
    <row r="1034" spans="7:7">
      <c r="G1034" s="20"/>
    </row>
    <row r="1035" spans="7:7">
      <c r="G1035" s="20"/>
    </row>
    <row r="1036" spans="7:7">
      <c r="G1036" s="20"/>
    </row>
    <row r="1037" spans="7:7">
      <c r="G1037" s="20"/>
    </row>
    <row r="1038" spans="7:7">
      <c r="G1038" s="20"/>
    </row>
    <row r="1039" spans="7:7">
      <c r="G1039" s="20"/>
    </row>
    <row r="1040" spans="7:7">
      <c r="G1040" s="20"/>
    </row>
    <row r="1041" spans="7:7">
      <c r="G1041" s="20"/>
    </row>
    <row r="1042" spans="7:7">
      <c r="G1042" s="20"/>
    </row>
    <row r="1043" spans="7:7">
      <c r="G1043" s="20"/>
    </row>
    <row r="1044" spans="7:7">
      <c r="G1044" s="20"/>
    </row>
    <row r="1045" spans="7:7">
      <c r="G1045" s="20"/>
    </row>
    <row r="1046" spans="7:7">
      <c r="G1046" s="20"/>
    </row>
    <row r="1047" spans="7:7">
      <c r="G1047" s="20"/>
    </row>
    <row r="1048" spans="7:7">
      <c r="G1048" s="20"/>
    </row>
    <row r="1049" spans="7:7">
      <c r="G1049" s="20"/>
    </row>
    <row r="1050" spans="7:7">
      <c r="G1050" s="20"/>
    </row>
    <row r="1051" spans="7:7">
      <c r="G1051" s="20"/>
    </row>
    <row r="1052" spans="7:7">
      <c r="G1052" s="20"/>
    </row>
    <row r="1053" spans="7:7">
      <c r="G1053" s="20"/>
    </row>
    <row r="1054" spans="7:7">
      <c r="G1054" s="20"/>
    </row>
    <row r="1055" spans="7:7">
      <c r="G1055" s="20"/>
    </row>
    <row r="1056" spans="7:7">
      <c r="G1056" s="20"/>
    </row>
    <row r="1057" spans="7:7">
      <c r="G1057" s="20"/>
    </row>
    <row r="1058" spans="7:7">
      <c r="G1058" s="20"/>
    </row>
    <row r="1059" spans="7:7">
      <c r="G1059" s="20"/>
    </row>
    <row r="1060" spans="7:7">
      <c r="G1060" s="20"/>
    </row>
    <row r="1061" spans="7:7">
      <c r="G1061" s="20"/>
    </row>
    <row r="1062" spans="7:7">
      <c r="G1062" s="20"/>
    </row>
    <row r="1063" spans="7:7">
      <c r="G1063" s="20"/>
    </row>
    <row r="1064" spans="7:7">
      <c r="G1064" s="20"/>
    </row>
    <row r="1065" spans="7:7">
      <c r="G1065" s="20"/>
    </row>
    <row r="1066" spans="7:7">
      <c r="G1066" s="20"/>
    </row>
    <row r="1067" spans="7:7">
      <c r="G1067" s="20"/>
    </row>
    <row r="1068" spans="7:7">
      <c r="G1068" s="20"/>
    </row>
    <row r="1069" spans="7:7">
      <c r="G1069" s="20"/>
    </row>
    <row r="1070" spans="7:7">
      <c r="G1070" s="20"/>
    </row>
    <row r="1071" spans="7:7">
      <c r="G1071" s="20"/>
    </row>
    <row r="1072" spans="7:7">
      <c r="G1072" s="20"/>
    </row>
    <row r="1073" spans="7:7">
      <c r="G1073" s="20"/>
    </row>
    <row r="1074" spans="7:7">
      <c r="G1074" s="20"/>
    </row>
    <row r="1075" spans="7:7">
      <c r="G1075" s="20"/>
    </row>
    <row r="1076" spans="7:7">
      <c r="G1076" s="20"/>
    </row>
    <row r="1077" spans="7:7">
      <c r="G1077" s="20"/>
    </row>
    <row r="1078" spans="7:7">
      <c r="G1078" s="20"/>
    </row>
    <row r="1079" spans="7:7">
      <c r="G1079" s="20"/>
    </row>
    <row r="1080" spans="7:7">
      <c r="G1080" s="20"/>
    </row>
    <row r="1081" spans="7:7">
      <c r="G1081" s="20"/>
    </row>
    <row r="1082" spans="7:7">
      <c r="G1082" s="20"/>
    </row>
    <row r="1083" spans="7:7">
      <c r="G1083" s="20"/>
    </row>
    <row r="1084" spans="7:7">
      <c r="G1084" s="20"/>
    </row>
    <row r="1085" spans="7:7">
      <c r="G1085" s="20"/>
    </row>
    <row r="1086" spans="7:7">
      <c r="G1086" s="20"/>
    </row>
    <row r="1087" spans="7:7">
      <c r="G1087" s="20"/>
    </row>
    <row r="1088" spans="7:7">
      <c r="G1088" s="20"/>
    </row>
    <row r="1089" spans="7:7">
      <c r="G1089" s="20"/>
    </row>
    <row r="1090" spans="7:7">
      <c r="G1090" s="20"/>
    </row>
    <row r="1091" spans="7:7">
      <c r="G1091" s="20"/>
    </row>
    <row r="1092" spans="7:7">
      <c r="G1092" s="20"/>
    </row>
    <row r="1093" spans="7:7">
      <c r="G1093" s="20"/>
    </row>
    <row r="1094" spans="7:7">
      <c r="G1094" s="20"/>
    </row>
    <row r="1095" spans="7:7">
      <c r="G1095" s="20"/>
    </row>
    <row r="1096" spans="7:7">
      <c r="G1096" s="20"/>
    </row>
    <row r="1097" spans="7:7">
      <c r="G1097" s="20"/>
    </row>
    <row r="1098" spans="7:7">
      <c r="G1098" s="20"/>
    </row>
    <row r="1099" spans="7:7">
      <c r="G1099" s="20"/>
    </row>
    <row r="1100" spans="7:7">
      <c r="G1100" s="20"/>
    </row>
    <row r="1101" spans="7:7">
      <c r="G1101" s="20"/>
    </row>
    <row r="1102" spans="7:7">
      <c r="G1102" s="20"/>
    </row>
    <row r="1103" spans="7:7">
      <c r="G1103" s="20"/>
    </row>
    <row r="1104" spans="7:7">
      <c r="G1104" s="20"/>
    </row>
    <row r="1105" spans="7:7">
      <c r="G1105" s="20"/>
    </row>
    <row r="1106" spans="7:7">
      <c r="G1106" s="20"/>
    </row>
    <row r="1107" spans="7:7">
      <c r="G1107" s="20"/>
    </row>
    <row r="1108" spans="7:7">
      <c r="G1108" s="20"/>
    </row>
    <row r="1109" spans="7:7">
      <c r="G1109" s="20"/>
    </row>
    <row r="1110" spans="7:7">
      <c r="G1110" s="20"/>
    </row>
    <row r="1111" spans="7:7">
      <c r="G1111" s="20"/>
    </row>
    <row r="1112" spans="7:7">
      <c r="G1112" s="20"/>
    </row>
    <row r="1113" spans="7:7">
      <c r="G1113" s="20"/>
    </row>
    <row r="1114" spans="7:7">
      <c r="G1114" s="20"/>
    </row>
    <row r="1115" spans="7:7">
      <c r="G1115" s="20"/>
    </row>
    <row r="1116" spans="7:7">
      <c r="G1116" s="20"/>
    </row>
    <row r="1117" spans="7:7">
      <c r="G1117" s="20"/>
    </row>
    <row r="1118" spans="7:7">
      <c r="G1118" s="20"/>
    </row>
    <row r="1119" spans="7:7">
      <c r="G1119" s="20"/>
    </row>
    <row r="1120" spans="7:7">
      <c r="G1120" s="20"/>
    </row>
    <row r="1121" spans="7:7">
      <c r="G1121" s="20"/>
    </row>
    <row r="1122" spans="7:7">
      <c r="G1122" s="20"/>
    </row>
    <row r="1123" spans="7:7">
      <c r="G1123" s="20"/>
    </row>
    <row r="1124" spans="7:7">
      <c r="G1124" s="20"/>
    </row>
    <row r="1125" spans="7:7">
      <c r="G1125" s="20"/>
    </row>
    <row r="1126" spans="7:7">
      <c r="G1126" s="20"/>
    </row>
    <row r="1127" spans="7:7">
      <c r="G1127" s="20"/>
    </row>
    <row r="1128" spans="7:7">
      <c r="G1128" s="20"/>
    </row>
    <row r="1129" spans="7:7">
      <c r="G1129" s="20"/>
    </row>
    <row r="1130" spans="7:7">
      <c r="G1130" s="20"/>
    </row>
    <row r="1131" spans="7:7">
      <c r="G1131" s="20"/>
    </row>
    <row r="1132" spans="7:7">
      <c r="G1132" s="20"/>
    </row>
    <row r="1133" spans="7:7">
      <c r="G1133" s="20"/>
    </row>
    <row r="1134" spans="7:7">
      <c r="G1134" s="20"/>
    </row>
    <row r="1135" spans="7:7">
      <c r="G1135" s="20"/>
    </row>
    <row r="1136" spans="7:7">
      <c r="G1136" s="20"/>
    </row>
    <row r="1137" spans="7:7">
      <c r="G1137" s="20"/>
    </row>
    <row r="1138" spans="7:7">
      <c r="G1138" s="20"/>
    </row>
    <row r="1139" spans="7:7">
      <c r="G1139" s="20"/>
    </row>
    <row r="1140" spans="7:7">
      <c r="G1140" s="20"/>
    </row>
    <row r="1141" spans="7:7">
      <c r="G1141" s="20"/>
    </row>
    <row r="1142" spans="7:7">
      <c r="G1142" s="20"/>
    </row>
    <row r="1143" spans="7:7">
      <c r="G1143" s="20"/>
    </row>
    <row r="1144" spans="7:7">
      <c r="G1144" s="20"/>
    </row>
    <row r="1145" spans="7:7">
      <c r="G1145" s="20"/>
    </row>
    <row r="1146" spans="7:7">
      <c r="G1146" s="20"/>
    </row>
    <row r="1147" spans="7:7">
      <c r="G1147" s="20"/>
    </row>
    <row r="1148" spans="7:7">
      <c r="G1148" s="20"/>
    </row>
    <row r="1149" spans="7:7">
      <c r="G1149" s="20"/>
    </row>
    <row r="1150" spans="7:7">
      <c r="G1150" s="20"/>
    </row>
    <row r="1151" spans="7:7">
      <c r="G1151" s="20"/>
    </row>
    <row r="1152" spans="7:7">
      <c r="G1152" s="20"/>
    </row>
    <row r="1153" spans="7:7">
      <c r="G1153" s="20"/>
    </row>
    <row r="1154" spans="7:7">
      <c r="G1154" s="20"/>
    </row>
    <row r="1155" spans="7:7">
      <c r="G1155" s="20"/>
    </row>
    <row r="1156" spans="7:7">
      <c r="G1156" s="20"/>
    </row>
    <row r="1157" spans="7:7">
      <c r="G1157" s="20"/>
    </row>
    <row r="1158" spans="7:7">
      <c r="G1158" s="20"/>
    </row>
    <row r="1159" spans="7:7">
      <c r="G1159" s="20"/>
    </row>
    <row r="1160" spans="7:7">
      <c r="G1160" s="20"/>
    </row>
    <row r="1161" spans="7:7">
      <c r="G1161" s="20"/>
    </row>
    <row r="1162" spans="7:7">
      <c r="G1162" s="20"/>
    </row>
    <row r="1163" spans="7:7">
      <c r="G1163" s="20"/>
    </row>
    <row r="1164" spans="7:7">
      <c r="G1164" s="20"/>
    </row>
    <row r="1165" spans="7:7">
      <c r="G1165" s="20"/>
    </row>
    <row r="1166" spans="7:7">
      <c r="G1166" s="20"/>
    </row>
    <row r="1167" spans="7:7">
      <c r="G1167" s="20"/>
    </row>
    <row r="1168" spans="7:7">
      <c r="G1168" s="20"/>
    </row>
    <row r="1169" spans="7:7">
      <c r="G1169" s="20"/>
    </row>
    <row r="1170" spans="7:7">
      <c r="G1170" s="20"/>
    </row>
    <row r="1171" spans="7:7">
      <c r="G1171" s="20"/>
    </row>
    <row r="1172" spans="7:7">
      <c r="G1172" s="20"/>
    </row>
    <row r="1173" spans="7:7">
      <c r="G1173" s="20"/>
    </row>
    <row r="1174" spans="7:7">
      <c r="G1174" s="20"/>
    </row>
    <row r="1175" spans="7:7">
      <c r="G1175" s="20"/>
    </row>
    <row r="1176" spans="7:7">
      <c r="G1176" s="20"/>
    </row>
    <row r="1177" spans="7:7">
      <c r="G1177" s="20"/>
    </row>
    <row r="1178" spans="7:7">
      <c r="G1178" s="20"/>
    </row>
    <row r="1179" spans="7:7">
      <c r="G1179" s="20"/>
    </row>
    <row r="1180" spans="7:7">
      <c r="G1180" s="20"/>
    </row>
    <row r="1181" spans="7:7">
      <c r="G1181" s="20"/>
    </row>
    <row r="1182" spans="7:7">
      <c r="G1182" s="20"/>
    </row>
    <row r="1183" spans="7:7">
      <c r="G1183" s="20"/>
    </row>
    <row r="1184" spans="7:7">
      <c r="G1184" s="20"/>
    </row>
    <row r="1185" spans="7:7">
      <c r="G1185" s="20"/>
    </row>
    <row r="1186" spans="7:7">
      <c r="G1186" s="20"/>
    </row>
    <row r="1187" spans="7:7">
      <c r="G1187" s="20"/>
    </row>
    <row r="1188" spans="7:7">
      <c r="G1188" s="20"/>
    </row>
    <row r="1189" spans="7:7">
      <c r="G1189" s="20"/>
    </row>
    <row r="1190" spans="7:7">
      <c r="G1190" s="20"/>
    </row>
    <row r="1191" spans="7:7">
      <c r="G1191" s="20"/>
    </row>
    <row r="1192" spans="7:7">
      <c r="G1192" s="20"/>
    </row>
    <row r="1193" spans="7:7">
      <c r="G1193" s="20"/>
    </row>
    <row r="1194" spans="7:7">
      <c r="G1194" s="20"/>
    </row>
    <row r="1195" spans="7:7">
      <c r="G1195" s="20"/>
    </row>
    <row r="1196" spans="7:7">
      <c r="G1196" s="20"/>
    </row>
    <row r="1197" spans="7:7">
      <c r="G1197" s="20"/>
    </row>
    <row r="1198" spans="7:7">
      <c r="G1198" s="20"/>
    </row>
    <row r="1199" spans="7:7">
      <c r="G1199" s="20"/>
    </row>
    <row r="1200" spans="7:7">
      <c r="G1200" s="20"/>
    </row>
    <row r="1201" spans="7:7">
      <c r="G1201" s="20"/>
    </row>
    <row r="1202" spans="7:7">
      <c r="G1202" s="20"/>
    </row>
    <row r="1203" spans="7:7">
      <c r="G1203" s="20"/>
    </row>
    <row r="1204" spans="7:7">
      <c r="G1204" s="20"/>
    </row>
    <row r="1205" spans="7:7">
      <c r="G1205" s="20"/>
    </row>
    <row r="1206" spans="7:7">
      <c r="G1206" s="20"/>
    </row>
    <row r="1207" spans="7:7">
      <c r="G1207" s="20"/>
    </row>
    <row r="1208" spans="7:7">
      <c r="G1208" s="20"/>
    </row>
    <row r="1209" spans="7:7">
      <c r="G1209" s="20"/>
    </row>
    <row r="1210" spans="7:7">
      <c r="G1210" s="20"/>
    </row>
    <row r="1211" spans="7:7">
      <c r="G1211" s="20"/>
    </row>
    <row r="1212" spans="7:7">
      <c r="G1212" s="20"/>
    </row>
    <row r="1213" spans="7:7">
      <c r="G1213" s="20"/>
    </row>
    <row r="1214" spans="7:7">
      <c r="G1214" s="20"/>
    </row>
    <row r="1215" spans="7:7">
      <c r="G1215" s="20"/>
    </row>
    <row r="1216" spans="7:7">
      <c r="G1216" s="20"/>
    </row>
    <row r="1217" spans="7:7">
      <c r="G1217" s="20"/>
    </row>
    <row r="1218" spans="7:7">
      <c r="G1218" s="20"/>
    </row>
    <row r="1219" spans="7:7">
      <c r="G1219" s="20"/>
    </row>
    <row r="1220" spans="7:7">
      <c r="G1220" s="20"/>
    </row>
    <row r="1221" spans="7:7">
      <c r="G1221" s="20"/>
    </row>
    <row r="1222" spans="7:7">
      <c r="G1222" s="20"/>
    </row>
    <row r="1223" spans="7:7">
      <c r="G1223" s="20"/>
    </row>
    <row r="1224" spans="7:7">
      <c r="G1224" s="20"/>
    </row>
    <row r="1225" spans="7:7">
      <c r="G1225" s="20"/>
    </row>
    <row r="1226" spans="7:7">
      <c r="G1226" s="20"/>
    </row>
    <row r="1227" spans="7:7">
      <c r="G1227" s="20"/>
    </row>
    <row r="1228" spans="7:7">
      <c r="G1228" s="20"/>
    </row>
    <row r="1229" spans="7:7">
      <c r="G1229" s="20"/>
    </row>
    <row r="1230" spans="7:7">
      <c r="G1230" s="20"/>
    </row>
    <row r="1231" spans="7:7">
      <c r="G1231" s="20"/>
    </row>
    <row r="1232" spans="7:7">
      <c r="G1232" s="20"/>
    </row>
    <row r="1233" spans="7:7">
      <c r="G1233" s="20"/>
    </row>
    <row r="1234" spans="7:7">
      <c r="G1234" s="20"/>
    </row>
    <row r="1235" spans="7:7">
      <c r="G1235" s="20"/>
    </row>
    <row r="1236" spans="7:7">
      <c r="G1236" s="20"/>
    </row>
    <row r="1237" spans="7:7">
      <c r="G1237" s="20"/>
    </row>
    <row r="1238" spans="7:7">
      <c r="G1238" s="20"/>
    </row>
    <row r="1239" spans="7:7">
      <c r="G1239" s="20"/>
    </row>
    <row r="1240" spans="7:7">
      <c r="G1240" s="20"/>
    </row>
    <row r="1241" spans="7:7">
      <c r="G1241" s="20"/>
    </row>
    <row r="1242" spans="7:7">
      <c r="G1242" s="20"/>
    </row>
    <row r="1243" spans="7:7">
      <c r="G1243" s="20"/>
    </row>
    <row r="1244" spans="7:7">
      <c r="G1244" s="20"/>
    </row>
    <row r="1245" spans="7:7">
      <c r="G1245" s="20"/>
    </row>
    <row r="1246" spans="7:7">
      <c r="G1246" s="20"/>
    </row>
    <row r="1247" spans="7:7">
      <c r="G1247" s="20"/>
    </row>
    <row r="1248" spans="7:7">
      <c r="G1248" s="20"/>
    </row>
    <row r="1249" spans="7:7">
      <c r="G1249" s="20"/>
    </row>
    <row r="1250" spans="7:7">
      <c r="G1250" s="20"/>
    </row>
    <row r="1251" spans="7:7">
      <c r="G1251" s="20"/>
    </row>
    <row r="1252" spans="7:7">
      <c r="G1252" s="20"/>
    </row>
    <row r="1253" spans="7:7">
      <c r="G1253" s="20"/>
    </row>
    <row r="1254" spans="7:7">
      <c r="G1254" s="20"/>
    </row>
    <row r="1255" spans="7:7">
      <c r="G1255" s="20"/>
    </row>
    <row r="1256" spans="7:7">
      <c r="G1256" s="20"/>
    </row>
    <row r="1257" spans="7:7">
      <c r="G1257" s="20"/>
    </row>
    <row r="1258" spans="7:7">
      <c r="G1258" s="20"/>
    </row>
    <row r="1259" spans="7:7">
      <c r="G1259" s="20"/>
    </row>
    <row r="1260" spans="7:7">
      <c r="G1260" s="20"/>
    </row>
    <row r="1261" spans="7:7">
      <c r="G1261" s="20"/>
    </row>
    <row r="1262" spans="7:7">
      <c r="G1262" s="20"/>
    </row>
    <row r="1263" spans="7:7">
      <c r="G1263" s="20"/>
    </row>
    <row r="1264" spans="7:7">
      <c r="G1264" s="20"/>
    </row>
    <row r="1265" spans="7:7">
      <c r="G1265" s="20"/>
    </row>
    <row r="1266" spans="7:7">
      <c r="G1266" s="20"/>
    </row>
    <row r="1267" spans="7:7">
      <c r="G1267" s="20"/>
    </row>
    <row r="1268" spans="7:7">
      <c r="G1268" s="20"/>
    </row>
    <row r="1269" spans="7:7">
      <c r="G1269" s="20"/>
    </row>
    <row r="1270" spans="7:7">
      <c r="G1270" s="20"/>
    </row>
    <row r="1271" spans="7:7">
      <c r="G1271" s="20"/>
    </row>
    <row r="1272" spans="7:7">
      <c r="G1272" s="20"/>
    </row>
    <row r="1273" spans="7:7">
      <c r="G1273" s="20"/>
    </row>
    <row r="1274" spans="7:7">
      <c r="G1274" s="20"/>
    </row>
    <row r="1275" spans="7:7">
      <c r="G1275" s="20"/>
    </row>
    <row r="1276" spans="7:7">
      <c r="G1276" s="20"/>
    </row>
    <row r="1277" spans="7:7">
      <c r="G1277" s="20"/>
    </row>
    <row r="1278" spans="7:7">
      <c r="G1278" s="20"/>
    </row>
    <row r="1279" spans="7:7">
      <c r="G1279" s="20"/>
    </row>
    <row r="1280" spans="7:7">
      <c r="G1280" s="20"/>
    </row>
    <row r="1281" spans="7:7">
      <c r="G1281" s="20"/>
    </row>
    <row r="1282" spans="7:7">
      <c r="G1282" s="20"/>
    </row>
    <row r="1283" spans="7:7">
      <c r="G1283" s="20"/>
    </row>
    <row r="1284" spans="7:7">
      <c r="G1284" s="20"/>
    </row>
    <row r="1285" spans="7:7">
      <c r="G1285" s="20"/>
    </row>
    <row r="1286" spans="7:7">
      <c r="G1286" s="20"/>
    </row>
    <row r="1287" spans="7:7">
      <c r="G1287" s="20"/>
    </row>
    <row r="1288" spans="7:7">
      <c r="G1288" s="20"/>
    </row>
    <row r="1289" spans="7:7">
      <c r="G1289" s="20"/>
    </row>
    <row r="1290" spans="7:7">
      <c r="G1290" s="20"/>
    </row>
    <row r="1291" spans="7:7">
      <c r="G1291" s="20"/>
    </row>
    <row r="1292" spans="7:7">
      <c r="G1292" s="20"/>
    </row>
    <row r="1293" spans="7:7">
      <c r="G1293" s="20"/>
    </row>
    <row r="1294" spans="7:7">
      <c r="G1294" s="20"/>
    </row>
    <row r="1295" spans="7:7">
      <c r="G1295" s="20"/>
    </row>
    <row r="1296" spans="7:7">
      <c r="G1296" s="20"/>
    </row>
    <row r="1297" spans="7:7">
      <c r="G1297" s="20"/>
    </row>
    <row r="1298" spans="7:7">
      <c r="G1298" s="20"/>
    </row>
    <row r="1299" spans="7:7">
      <c r="G1299" s="20"/>
    </row>
    <row r="1300" spans="7:7">
      <c r="G1300" s="20"/>
    </row>
    <row r="1301" spans="7:7">
      <c r="G1301" s="20"/>
    </row>
    <row r="1302" spans="7:7">
      <c r="G1302" s="20"/>
    </row>
    <row r="1303" spans="7:7">
      <c r="G1303" s="20"/>
    </row>
    <row r="1304" spans="7:7">
      <c r="G1304" s="20"/>
    </row>
    <row r="1305" spans="7:7">
      <c r="G1305" s="20"/>
    </row>
    <row r="1306" spans="7:7">
      <c r="G1306" s="20"/>
    </row>
    <row r="1307" spans="7:7">
      <c r="G1307" s="20"/>
    </row>
    <row r="1308" spans="7:7">
      <c r="G1308" s="20"/>
    </row>
    <row r="1309" spans="7:7">
      <c r="G1309" s="20"/>
    </row>
    <row r="1310" spans="7:7">
      <c r="G1310" s="20"/>
    </row>
    <row r="1311" spans="7:7">
      <c r="G1311" s="20"/>
    </row>
    <row r="1312" spans="7:7">
      <c r="G1312" s="20"/>
    </row>
    <row r="1313" spans="7:7">
      <c r="G1313" s="20"/>
    </row>
    <row r="1314" spans="7:7">
      <c r="G1314" s="20"/>
    </row>
    <row r="1315" spans="7:7">
      <c r="G1315" s="20"/>
    </row>
    <row r="1316" spans="7:7">
      <c r="G1316" s="20"/>
    </row>
    <row r="1317" spans="7:7">
      <c r="G1317" s="20"/>
    </row>
    <row r="1318" spans="7:7">
      <c r="G1318" s="20"/>
    </row>
    <row r="1319" spans="7:7">
      <c r="G1319" s="20"/>
    </row>
    <row r="1320" spans="7:7">
      <c r="G1320" s="20"/>
    </row>
    <row r="1321" spans="7:7">
      <c r="G1321" s="20"/>
    </row>
    <row r="1322" spans="7:7">
      <c r="G1322" s="20"/>
    </row>
    <row r="1323" spans="7:7">
      <c r="G1323" s="20"/>
    </row>
    <row r="1324" spans="7:7">
      <c r="G1324" s="20"/>
    </row>
    <row r="1325" spans="7:7">
      <c r="G1325" s="20"/>
    </row>
    <row r="1326" spans="7:7">
      <c r="G1326" s="20"/>
    </row>
    <row r="1327" spans="7:7">
      <c r="G1327" s="20"/>
    </row>
    <row r="1328" spans="7:7">
      <c r="G1328" s="20"/>
    </row>
    <row r="1329" spans="7:7">
      <c r="G1329" s="20"/>
    </row>
    <row r="1330" spans="7:7">
      <c r="G1330" s="20"/>
    </row>
    <row r="1331" spans="7:7">
      <c r="G1331" s="20"/>
    </row>
    <row r="1332" spans="7:7">
      <c r="G1332" s="20"/>
    </row>
    <row r="1333" spans="7:7">
      <c r="G1333" s="20"/>
    </row>
    <row r="1334" spans="7:7">
      <c r="G1334" s="20"/>
    </row>
    <row r="1335" spans="7:7">
      <c r="G1335" s="20"/>
    </row>
    <row r="1336" spans="7:7">
      <c r="G1336" s="20"/>
    </row>
    <row r="1337" spans="7:7">
      <c r="G1337" s="20"/>
    </row>
    <row r="1338" spans="7:7">
      <c r="G1338" s="20"/>
    </row>
    <row r="1339" spans="7:7">
      <c r="G1339" s="20"/>
    </row>
    <row r="1340" spans="7:7">
      <c r="G1340" s="20"/>
    </row>
    <row r="1341" spans="7:7">
      <c r="G1341" s="20"/>
    </row>
    <row r="1342" spans="7:7">
      <c r="G1342" s="20"/>
    </row>
    <row r="1343" spans="7:7">
      <c r="G1343" s="20"/>
    </row>
    <row r="1344" spans="7:7">
      <c r="G1344" s="20"/>
    </row>
    <row r="1345" spans="7:7">
      <c r="G1345" s="20"/>
    </row>
    <row r="1346" spans="7:7">
      <c r="G1346" s="20"/>
    </row>
    <row r="1347" spans="7:7">
      <c r="G1347" s="20"/>
    </row>
    <row r="1348" spans="7:7">
      <c r="G1348" s="20"/>
    </row>
    <row r="1349" spans="7:7">
      <c r="G1349" s="20"/>
    </row>
    <row r="1350" spans="7:7">
      <c r="G1350" s="20"/>
    </row>
    <row r="1351" spans="7:7">
      <c r="G1351" s="20"/>
    </row>
    <row r="1352" spans="7:7">
      <c r="G1352" s="20"/>
    </row>
    <row r="1353" spans="7:7">
      <c r="G1353" s="20"/>
    </row>
    <row r="1354" spans="7:7">
      <c r="G1354" s="20"/>
    </row>
    <row r="1355" spans="7:7">
      <c r="G1355" s="20"/>
    </row>
    <row r="1356" spans="7:7">
      <c r="G1356" s="20"/>
    </row>
    <row r="1357" spans="7:7">
      <c r="G1357" s="20"/>
    </row>
    <row r="1358" spans="7:7">
      <c r="G1358" s="20"/>
    </row>
    <row r="1359" spans="7:7">
      <c r="G1359" s="20"/>
    </row>
    <row r="1360" spans="7:7">
      <c r="G1360" s="20"/>
    </row>
    <row r="1361" spans="7:7">
      <c r="G1361" s="20"/>
    </row>
    <row r="1362" spans="7:7">
      <c r="G1362" s="20"/>
    </row>
    <row r="1363" spans="7:7">
      <c r="G1363" s="20"/>
    </row>
    <row r="1364" spans="7:7">
      <c r="G1364" s="20"/>
    </row>
    <row r="1365" spans="7:7">
      <c r="G1365" s="20"/>
    </row>
    <row r="1366" spans="7:7">
      <c r="G1366" s="20"/>
    </row>
    <row r="1367" spans="7:7">
      <c r="G1367" s="20"/>
    </row>
    <row r="1368" spans="7:7">
      <c r="G1368" s="20"/>
    </row>
    <row r="1369" spans="7:7">
      <c r="G1369" s="20"/>
    </row>
    <row r="1370" spans="7:7">
      <c r="G1370" s="20"/>
    </row>
    <row r="1371" spans="7:7">
      <c r="G1371" s="20"/>
    </row>
    <row r="1372" spans="7:7">
      <c r="G1372" s="20"/>
    </row>
    <row r="1373" spans="7:7">
      <c r="G1373" s="20"/>
    </row>
    <row r="1374" spans="7:7">
      <c r="G1374" s="20"/>
    </row>
    <row r="1375" spans="7:7">
      <c r="G1375" s="20"/>
    </row>
    <row r="1376" spans="7:7">
      <c r="G1376" s="20"/>
    </row>
    <row r="1377" spans="7:7">
      <c r="G1377" s="20"/>
    </row>
    <row r="1378" spans="7:7">
      <c r="G1378" s="20"/>
    </row>
    <row r="1379" spans="7:7">
      <c r="G1379" s="20"/>
    </row>
    <row r="1380" spans="7:7">
      <c r="G1380" s="20"/>
    </row>
    <row r="1381" spans="7:7">
      <c r="G1381" s="20"/>
    </row>
    <row r="1382" spans="7:7">
      <c r="G1382" s="20"/>
    </row>
    <row r="1383" spans="7:7">
      <c r="G1383" s="20"/>
    </row>
    <row r="1384" spans="7:7">
      <c r="G1384" s="20"/>
    </row>
    <row r="1385" spans="7:7">
      <c r="G1385" s="20"/>
    </row>
    <row r="1386" spans="7:7">
      <c r="G1386" s="20"/>
    </row>
    <row r="1387" spans="7:7">
      <c r="G1387" s="20"/>
    </row>
    <row r="1388" spans="7:7">
      <c r="G1388" s="20"/>
    </row>
    <row r="1389" spans="7:7">
      <c r="G1389" s="20"/>
    </row>
    <row r="1390" spans="7:7">
      <c r="G1390" s="20"/>
    </row>
    <row r="1391" spans="7:7">
      <c r="G1391" s="20"/>
    </row>
    <row r="1392" spans="7:7">
      <c r="G1392" s="20"/>
    </row>
    <row r="1393" spans="7:7">
      <c r="G1393" s="20"/>
    </row>
    <row r="1394" spans="7:7">
      <c r="G1394" s="20"/>
    </row>
    <row r="1395" spans="7:7">
      <c r="G1395" s="20"/>
    </row>
    <row r="1396" spans="7:7">
      <c r="G1396" s="20"/>
    </row>
    <row r="1397" spans="7:7">
      <c r="G1397" s="20"/>
    </row>
    <row r="1398" spans="7:7">
      <c r="G1398" s="20"/>
    </row>
    <row r="1399" spans="7:7">
      <c r="G1399" s="20"/>
    </row>
    <row r="1400" spans="7:7">
      <c r="G1400" s="20"/>
    </row>
    <row r="1401" spans="7:7">
      <c r="G1401" s="20"/>
    </row>
    <row r="1402" spans="7:7">
      <c r="G1402" s="20"/>
    </row>
    <row r="1403" spans="7:7">
      <c r="G1403" s="20"/>
    </row>
    <row r="1404" spans="7:7">
      <c r="G1404" s="20"/>
    </row>
    <row r="1405" spans="7:7">
      <c r="G1405" s="20"/>
    </row>
    <row r="1406" spans="7:7">
      <c r="G1406" s="20"/>
    </row>
    <row r="1407" spans="7:7">
      <c r="G1407" s="20"/>
    </row>
    <row r="1408" spans="7:7">
      <c r="G1408" s="20"/>
    </row>
    <row r="1409" spans="7:7">
      <c r="G1409" s="20"/>
    </row>
    <row r="1410" spans="7:7">
      <c r="G1410" s="20"/>
    </row>
    <row r="1411" spans="7:7">
      <c r="G1411" s="20"/>
    </row>
    <row r="1412" spans="7:7">
      <c r="G1412" s="20"/>
    </row>
    <row r="1413" spans="7:7">
      <c r="G1413" s="20"/>
    </row>
    <row r="1414" spans="7:7">
      <c r="G1414" s="20"/>
    </row>
    <row r="1415" spans="7:7">
      <c r="G1415" s="20"/>
    </row>
    <row r="1416" spans="7:7">
      <c r="G1416" s="20"/>
    </row>
    <row r="1417" spans="7:7">
      <c r="G1417" s="20"/>
    </row>
    <row r="1418" spans="7:7">
      <c r="G1418" s="20"/>
    </row>
    <row r="1419" spans="7:7">
      <c r="G1419" s="20"/>
    </row>
    <row r="1420" spans="7:7">
      <c r="G1420" s="20"/>
    </row>
    <row r="1421" spans="7:7">
      <c r="G1421" s="20"/>
    </row>
    <row r="1422" spans="7:7">
      <c r="G1422" s="20"/>
    </row>
    <row r="1423" spans="7:7">
      <c r="G1423" s="20"/>
    </row>
    <row r="1424" spans="7:7">
      <c r="G1424" s="20"/>
    </row>
    <row r="1425" spans="7:7">
      <c r="G1425" s="20"/>
    </row>
    <row r="1426" spans="7:7">
      <c r="G1426" s="20"/>
    </row>
    <row r="1427" spans="7:7">
      <c r="G1427" s="20"/>
    </row>
    <row r="1428" spans="7:7">
      <c r="G1428" s="20"/>
    </row>
    <row r="1429" spans="7:7">
      <c r="G1429" s="20"/>
    </row>
    <row r="1430" spans="7:7">
      <c r="G1430" s="20"/>
    </row>
    <row r="1431" spans="7:7">
      <c r="G1431" s="20"/>
    </row>
    <row r="1432" spans="7:7">
      <c r="G1432" s="20"/>
    </row>
    <row r="1433" spans="7:7">
      <c r="G1433" s="20"/>
    </row>
    <row r="1434" spans="7:7">
      <c r="G1434" s="20"/>
    </row>
    <row r="1435" spans="7:7">
      <c r="G1435" s="20"/>
    </row>
    <row r="1436" spans="7:7">
      <c r="G1436" s="20"/>
    </row>
    <row r="1437" spans="7:7">
      <c r="G1437" s="20"/>
    </row>
    <row r="1438" spans="7:7">
      <c r="G1438" s="20"/>
    </row>
    <row r="1439" spans="7:7">
      <c r="G1439" s="20"/>
    </row>
    <row r="1440" spans="7:7">
      <c r="G1440" s="20"/>
    </row>
    <row r="1441" spans="7:7">
      <c r="G1441" s="20"/>
    </row>
    <row r="1442" spans="7:7">
      <c r="G1442" s="20"/>
    </row>
    <row r="1443" spans="7:7">
      <c r="G1443" s="20"/>
    </row>
    <row r="1444" spans="7:7">
      <c r="G1444" s="20"/>
    </row>
    <row r="1445" spans="7:7">
      <c r="G1445" s="20"/>
    </row>
    <row r="1446" spans="7:7">
      <c r="G1446" s="20"/>
    </row>
    <row r="1447" spans="7:7">
      <c r="G1447" s="20"/>
    </row>
    <row r="1448" spans="7:7">
      <c r="G1448" s="20"/>
    </row>
    <row r="1449" spans="7:7">
      <c r="G1449" s="20"/>
    </row>
    <row r="1450" spans="7:7">
      <c r="G1450" s="20"/>
    </row>
    <row r="1451" spans="7:7">
      <c r="G1451" s="20"/>
    </row>
    <row r="1452" spans="7:7">
      <c r="G1452" s="20"/>
    </row>
    <row r="1453" spans="7:7">
      <c r="G1453" s="20"/>
    </row>
    <row r="1454" spans="7:7">
      <c r="G1454" s="20"/>
    </row>
    <row r="1455" spans="7:7">
      <c r="G1455" s="20"/>
    </row>
    <row r="1456" spans="7:7">
      <c r="G1456" s="20"/>
    </row>
    <row r="1457" spans="7:7">
      <c r="G1457" s="20"/>
    </row>
    <row r="1458" spans="7:7">
      <c r="G1458" s="20"/>
    </row>
    <row r="1459" spans="7:7">
      <c r="G1459" s="20"/>
    </row>
    <row r="1460" spans="7:7">
      <c r="G1460" s="20"/>
    </row>
    <row r="1461" spans="7:7">
      <c r="G1461" s="20"/>
    </row>
    <row r="1462" spans="7:7">
      <c r="G1462" s="20"/>
    </row>
    <row r="1463" spans="7:7">
      <c r="G1463" s="20"/>
    </row>
    <row r="1464" spans="7:7">
      <c r="G1464" s="20"/>
    </row>
    <row r="1465" spans="7:7">
      <c r="G1465" s="20"/>
    </row>
    <row r="1466" spans="7:7">
      <c r="G1466" s="20"/>
    </row>
    <row r="1467" spans="7:7">
      <c r="G1467" s="20"/>
    </row>
    <row r="1468" spans="7:7">
      <c r="G1468" s="20"/>
    </row>
    <row r="1469" spans="7:7">
      <c r="G1469" s="20"/>
    </row>
    <row r="1470" spans="7:7">
      <c r="G1470" s="20"/>
    </row>
    <row r="1471" spans="7:7">
      <c r="G1471" s="20"/>
    </row>
    <row r="1472" spans="7:7">
      <c r="G1472" s="20"/>
    </row>
    <row r="1473" spans="7:7">
      <c r="G1473" s="20"/>
    </row>
    <row r="1474" spans="7:7">
      <c r="G1474" s="20"/>
    </row>
    <row r="1475" spans="7:7">
      <c r="G1475" s="20"/>
    </row>
    <row r="1476" spans="7:7">
      <c r="G1476" s="20"/>
    </row>
    <row r="1477" spans="7:7">
      <c r="G1477" s="20"/>
    </row>
    <row r="1478" spans="7:7">
      <c r="G1478" s="20"/>
    </row>
    <row r="1479" spans="7:7">
      <c r="G1479" s="20"/>
    </row>
    <row r="1480" spans="7:7">
      <c r="G1480" s="20"/>
    </row>
    <row r="1481" spans="7:7">
      <c r="G1481" s="20"/>
    </row>
    <row r="1482" spans="7:7">
      <c r="G1482" s="20"/>
    </row>
    <row r="1483" spans="7:7">
      <c r="G1483" s="20"/>
    </row>
    <row r="1484" spans="7:7">
      <c r="G1484" s="20"/>
    </row>
    <row r="1485" spans="7:7">
      <c r="G1485" s="20"/>
    </row>
    <row r="1486" spans="7:7">
      <c r="G1486" s="20"/>
    </row>
    <row r="1487" spans="7:7">
      <c r="G1487" s="20"/>
    </row>
    <row r="1488" spans="7:7">
      <c r="G1488" s="20"/>
    </row>
    <row r="1489" spans="7:7">
      <c r="G1489" s="20"/>
    </row>
    <row r="1490" spans="7:7">
      <c r="G1490" s="20"/>
    </row>
    <row r="1491" spans="7:7">
      <c r="G1491" s="20"/>
    </row>
    <row r="1492" spans="7:7">
      <c r="G1492" s="20"/>
    </row>
    <row r="1493" spans="7:7">
      <c r="G1493" s="20"/>
    </row>
    <row r="1494" spans="7:7">
      <c r="G1494" s="20"/>
    </row>
    <row r="1495" spans="7:7">
      <c r="G1495" s="20"/>
    </row>
    <row r="1496" spans="7:7">
      <c r="G1496" s="20"/>
    </row>
    <row r="1497" spans="7:7">
      <c r="G1497" s="20"/>
    </row>
    <row r="1498" spans="7:7">
      <c r="G1498" s="20"/>
    </row>
    <row r="1499" spans="7:7">
      <c r="G1499" s="20"/>
    </row>
    <row r="1500" spans="7:7">
      <c r="G1500" s="20"/>
    </row>
    <row r="1501" spans="7:7">
      <c r="G1501" s="20"/>
    </row>
    <row r="1502" spans="7:7">
      <c r="G1502" s="20"/>
    </row>
    <row r="1503" spans="7:7">
      <c r="G1503" s="20"/>
    </row>
    <row r="1504" spans="7:7">
      <c r="G1504" s="20"/>
    </row>
    <row r="1505" spans="7:7">
      <c r="G1505" s="20"/>
    </row>
    <row r="1506" spans="7:7">
      <c r="G1506" s="20"/>
    </row>
    <row r="1507" spans="7:7">
      <c r="G1507" s="20"/>
    </row>
    <row r="1508" spans="7:7">
      <c r="G1508" s="20"/>
    </row>
    <row r="1509" spans="7:7">
      <c r="G1509" s="20"/>
    </row>
    <row r="1510" spans="7:7">
      <c r="G1510" s="20"/>
    </row>
    <row r="1511" spans="7:7">
      <c r="G1511" s="20"/>
    </row>
    <row r="1512" spans="7:7">
      <c r="G1512" s="20"/>
    </row>
    <row r="1513" spans="7:7">
      <c r="G1513" s="20"/>
    </row>
    <row r="1514" spans="7:7">
      <c r="G1514" s="20"/>
    </row>
    <row r="1515" spans="7:7">
      <c r="G1515" s="20"/>
    </row>
    <row r="1516" spans="7:7">
      <c r="G1516" s="20"/>
    </row>
    <row r="1517" spans="7:7">
      <c r="G1517" s="20"/>
    </row>
    <row r="1518" spans="7:7">
      <c r="G1518" s="20"/>
    </row>
    <row r="1519" spans="7:7">
      <c r="G1519" s="20"/>
    </row>
    <row r="1520" spans="7:7">
      <c r="G1520" s="20"/>
    </row>
    <row r="1521" spans="7:7">
      <c r="G1521" s="20"/>
    </row>
    <row r="1522" spans="7:7">
      <c r="G1522" s="20"/>
    </row>
    <row r="1523" spans="7:7">
      <c r="G1523" s="20"/>
    </row>
    <row r="1524" spans="7:7">
      <c r="G1524" s="20"/>
    </row>
    <row r="1525" spans="7:7">
      <c r="G1525" s="20"/>
    </row>
    <row r="1526" spans="7:7">
      <c r="G1526" s="20"/>
    </row>
    <row r="1527" spans="7:7">
      <c r="G1527" s="20"/>
    </row>
    <row r="1528" spans="7:7">
      <c r="G1528" s="20"/>
    </row>
    <row r="1529" spans="7:7">
      <c r="G1529" s="20"/>
    </row>
    <row r="1530" spans="7:7">
      <c r="G1530" s="20"/>
    </row>
    <row r="1531" spans="7:7">
      <c r="G1531" s="20"/>
    </row>
    <row r="1532" spans="7:7">
      <c r="G1532" s="20"/>
    </row>
    <row r="1533" spans="7:7">
      <c r="G1533" s="20"/>
    </row>
    <row r="1534" spans="7:7">
      <c r="G1534" s="20"/>
    </row>
    <row r="1535" spans="7:7">
      <c r="G1535" s="20"/>
    </row>
    <row r="1536" spans="7:7">
      <c r="G1536" s="20"/>
    </row>
    <row r="1537" spans="7:7">
      <c r="G1537" s="20"/>
    </row>
    <row r="1538" spans="7:7">
      <c r="G1538" s="20"/>
    </row>
    <row r="1539" spans="7:7">
      <c r="G1539" s="20"/>
    </row>
    <row r="1540" spans="7:7">
      <c r="G1540" s="20"/>
    </row>
    <row r="1541" spans="7:7">
      <c r="G1541" s="20"/>
    </row>
    <row r="1542" spans="7:7">
      <c r="G1542" s="20"/>
    </row>
    <row r="1543" spans="7:7">
      <c r="G1543" s="20"/>
    </row>
    <row r="1544" spans="7:7">
      <c r="G1544" s="20"/>
    </row>
    <row r="1545" spans="7:7">
      <c r="G1545" s="20"/>
    </row>
    <row r="1546" spans="7:7">
      <c r="G1546" s="20"/>
    </row>
    <row r="1547" spans="7:7">
      <c r="G1547" s="20"/>
    </row>
    <row r="1548" spans="7:7">
      <c r="G1548" s="20"/>
    </row>
    <row r="1549" spans="7:7">
      <c r="G1549" s="20"/>
    </row>
    <row r="1550" spans="7:7">
      <c r="G1550" s="20"/>
    </row>
    <row r="1551" spans="7:7">
      <c r="G1551" s="20"/>
    </row>
    <row r="1552" spans="7:7">
      <c r="G1552" s="20"/>
    </row>
    <row r="1553" spans="7:7">
      <c r="G1553" s="20"/>
    </row>
    <row r="1554" spans="7:7">
      <c r="G1554" s="20"/>
    </row>
    <row r="1555" spans="7:7">
      <c r="G1555" s="20"/>
    </row>
    <row r="1556" spans="7:7">
      <c r="G1556" s="20"/>
    </row>
    <row r="1557" spans="7:7">
      <c r="G1557" s="20"/>
    </row>
    <row r="1558" spans="7:7">
      <c r="G1558" s="20"/>
    </row>
    <row r="1559" spans="7:7">
      <c r="G1559" s="20"/>
    </row>
    <row r="1560" spans="7:7">
      <c r="G1560" s="20"/>
    </row>
    <row r="1561" spans="7:7">
      <c r="G1561" s="20"/>
    </row>
    <row r="1562" spans="7:7">
      <c r="G1562" s="20"/>
    </row>
    <row r="1563" spans="7:7">
      <c r="G1563" s="20"/>
    </row>
    <row r="1564" spans="7:7">
      <c r="G1564" s="20"/>
    </row>
    <row r="1565" spans="7:7">
      <c r="G1565" s="20"/>
    </row>
    <row r="1566" spans="7:7">
      <c r="G1566" s="20"/>
    </row>
    <row r="1567" spans="7:7">
      <c r="G1567" s="20"/>
    </row>
    <row r="1568" spans="7:7">
      <c r="G1568" s="20"/>
    </row>
    <row r="1569" spans="7:7">
      <c r="G1569" s="20"/>
    </row>
    <row r="1570" spans="7:7">
      <c r="G1570" s="20"/>
    </row>
    <row r="1571" spans="7:7">
      <c r="G1571" s="20"/>
    </row>
    <row r="1572" spans="7:7">
      <c r="G1572" s="20"/>
    </row>
    <row r="1573" spans="7:7">
      <c r="G1573" s="20"/>
    </row>
    <row r="1574" spans="7:7">
      <c r="G1574" s="20"/>
    </row>
    <row r="1575" spans="7:7">
      <c r="G1575" s="20"/>
    </row>
    <row r="1576" spans="7:7">
      <c r="G1576" s="20"/>
    </row>
    <row r="1577" spans="7:7">
      <c r="G1577" s="20"/>
    </row>
    <row r="1578" spans="7:7">
      <c r="G1578" s="20"/>
    </row>
    <row r="1579" spans="7:7">
      <c r="G1579" s="20"/>
    </row>
    <row r="1580" spans="7:7">
      <c r="G1580" s="20"/>
    </row>
    <row r="1581" spans="7:7">
      <c r="G1581" s="20"/>
    </row>
    <row r="1582" spans="7:7">
      <c r="G1582" s="20"/>
    </row>
    <row r="1583" spans="7:7">
      <c r="G1583" s="20"/>
    </row>
    <row r="1584" spans="7:7">
      <c r="G1584" s="20"/>
    </row>
    <row r="1585" spans="7:7">
      <c r="G1585" s="20"/>
    </row>
    <row r="1586" spans="7:7">
      <c r="G1586" s="20"/>
    </row>
    <row r="1587" spans="7:7">
      <c r="G1587" s="20"/>
    </row>
    <row r="1588" spans="7:7">
      <c r="G1588" s="20"/>
    </row>
    <row r="1589" spans="7:7">
      <c r="G1589" s="20"/>
    </row>
    <row r="1590" spans="7:7">
      <c r="G1590" s="20"/>
    </row>
    <row r="1591" spans="7:7">
      <c r="G1591" s="20"/>
    </row>
    <row r="1592" spans="7:7">
      <c r="G1592" s="20"/>
    </row>
    <row r="1593" spans="7:7">
      <c r="G1593" s="20"/>
    </row>
    <row r="1594" spans="7:7">
      <c r="G1594" s="20"/>
    </row>
    <row r="1595" spans="7:7">
      <c r="G1595" s="20"/>
    </row>
    <row r="1596" spans="7:7">
      <c r="G1596" s="20"/>
    </row>
    <row r="1597" spans="7:7">
      <c r="G1597" s="20"/>
    </row>
    <row r="1598" spans="7:7">
      <c r="G1598" s="20"/>
    </row>
    <row r="1599" spans="7:7">
      <c r="G1599" s="20"/>
    </row>
    <row r="1600" spans="7:7">
      <c r="G1600" s="20"/>
    </row>
    <row r="1601" spans="7:7">
      <c r="G1601" s="20"/>
    </row>
    <row r="1602" spans="7:7">
      <c r="G1602" s="20"/>
    </row>
    <row r="1603" spans="7:7">
      <c r="G1603" s="20"/>
    </row>
    <row r="1604" spans="7:7">
      <c r="G1604" s="20"/>
    </row>
    <row r="1605" spans="7:7">
      <c r="G1605" s="20"/>
    </row>
    <row r="1606" spans="7:7">
      <c r="G1606" s="20"/>
    </row>
    <row r="1607" spans="7:7">
      <c r="G1607" s="20"/>
    </row>
    <row r="1608" spans="7:7">
      <c r="G1608" s="20"/>
    </row>
    <row r="1609" spans="7:7">
      <c r="G1609" s="20"/>
    </row>
    <row r="1610" spans="7:7">
      <c r="G1610" s="20"/>
    </row>
    <row r="1611" spans="7:7">
      <c r="G1611" s="20"/>
    </row>
    <row r="1612" spans="7:7">
      <c r="G1612" s="20"/>
    </row>
    <row r="1613" spans="7:7">
      <c r="G1613" s="20"/>
    </row>
    <row r="1614" spans="7:7">
      <c r="G1614" s="20"/>
    </row>
    <row r="1615" spans="7:7">
      <c r="G1615" s="20"/>
    </row>
    <row r="1616" spans="7:7">
      <c r="G1616" s="20"/>
    </row>
    <row r="1617" spans="7:7">
      <c r="G1617" s="20"/>
    </row>
    <row r="1618" spans="7:7">
      <c r="G1618" s="20"/>
    </row>
    <row r="1619" spans="7:7">
      <c r="G1619" s="20"/>
    </row>
    <row r="1620" spans="7:7">
      <c r="G1620" s="20"/>
    </row>
    <row r="1621" spans="7:7">
      <c r="G1621" s="20"/>
    </row>
    <row r="1622" spans="7:7">
      <c r="G1622" s="20"/>
    </row>
    <row r="1623" spans="7:7">
      <c r="G1623" s="20"/>
    </row>
    <row r="1624" spans="7:7">
      <c r="G1624" s="20"/>
    </row>
    <row r="1625" spans="7:7">
      <c r="G1625" s="20"/>
    </row>
    <row r="1626" spans="7:7">
      <c r="G1626" s="20"/>
    </row>
    <row r="1627" spans="7:7">
      <c r="G1627" s="20"/>
    </row>
    <row r="1628" spans="7:7">
      <c r="G1628" s="20"/>
    </row>
    <row r="1629" spans="7:7">
      <c r="G1629" s="20"/>
    </row>
    <row r="1630" spans="7:7">
      <c r="G1630" s="20"/>
    </row>
    <row r="1631" spans="7:7">
      <c r="G1631" s="20"/>
    </row>
    <row r="1632" spans="7:7">
      <c r="G1632" s="20"/>
    </row>
    <row r="1633" spans="7:7">
      <c r="G1633" s="20"/>
    </row>
    <row r="1634" spans="7:7">
      <c r="G1634" s="20"/>
    </row>
    <row r="1635" spans="7:7">
      <c r="G1635" s="20"/>
    </row>
    <row r="1636" spans="7:7">
      <c r="G1636" s="20"/>
    </row>
    <row r="1637" spans="7:7">
      <c r="G1637" s="20"/>
    </row>
    <row r="1638" spans="7:7">
      <c r="G1638" s="20"/>
    </row>
    <row r="1639" spans="7:7">
      <c r="G1639" s="20"/>
    </row>
    <row r="1640" spans="7:7">
      <c r="G1640" s="20"/>
    </row>
    <row r="1641" spans="7:7">
      <c r="G1641" s="20"/>
    </row>
    <row r="1642" spans="7:7">
      <c r="G1642" s="20"/>
    </row>
    <row r="1643" spans="7:7">
      <c r="G1643" s="20"/>
    </row>
    <row r="1644" spans="7:7">
      <c r="G1644" s="20"/>
    </row>
    <row r="1645" spans="7:7">
      <c r="G1645" s="20"/>
    </row>
    <row r="1646" spans="7:7">
      <c r="G1646" s="20"/>
    </row>
    <row r="1647" spans="7:7">
      <c r="G1647" s="20"/>
    </row>
    <row r="1648" spans="7:7">
      <c r="G1648" s="20"/>
    </row>
    <row r="1649" spans="7:7">
      <c r="G1649" s="20"/>
    </row>
    <row r="1650" spans="7:7">
      <c r="G1650" s="20"/>
    </row>
    <row r="1651" spans="7:7">
      <c r="G1651" s="20"/>
    </row>
    <row r="1652" spans="7:7">
      <c r="G1652" s="20"/>
    </row>
    <row r="1653" spans="7:7">
      <c r="G1653" s="20"/>
    </row>
    <row r="1654" spans="7:7">
      <c r="G1654" s="20"/>
    </row>
    <row r="1655" spans="7:7">
      <c r="G1655" s="20"/>
    </row>
    <row r="1656" spans="7:7">
      <c r="G1656" s="20"/>
    </row>
    <row r="1657" spans="7:7">
      <c r="G1657" s="20"/>
    </row>
    <row r="1658" spans="7:7">
      <c r="G1658" s="20"/>
    </row>
    <row r="1659" spans="7:7">
      <c r="G1659" s="20"/>
    </row>
    <row r="1660" spans="7:7">
      <c r="G1660" s="20"/>
    </row>
    <row r="1661" spans="7:7">
      <c r="G1661" s="20"/>
    </row>
    <row r="1662" spans="7:7">
      <c r="G1662" s="20"/>
    </row>
    <row r="1663" spans="7:7">
      <c r="G1663" s="20"/>
    </row>
    <row r="1664" spans="7:7">
      <c r="G1664" s="20"/>
    </row>
    <row r="1665" spans="7:7">
      <c r="G1665" s="20"/>
    </row>
    <row r="1666" spans="7:7">
      <c r="G1666" s="20"/>
    </row>
    <row r="1667" spans="7:7">
      <c r="G1667" s="20"/>
    </row>
    <row r="1668" spans="7:7">
      <c r="G1668" s="20"/>
    </row>
    <row r="1669" spans="7:7">
      <c r="G1669" s="20"/>
    </row>
    <row r="1670" spans="7:7">
      <c r="G1670" s="20"/>
    </row>
    <row r="1671" spans="7:7">
      <c r="G1671" s="20"/>
    </row>
    <row r="1672" spans="7:7">
      <c r="G1672" s="20"/>
    </row>
    <row r="1673" spans="7:7">
      <c r="G1673" s="20"/>
    </row>
    <row r="1674" spans="7:7">
      <c r="G1674" s="20"/>
    </row>
    <row r="1675" spans="7:7">
      <c r="G1675" s="20"/>
    </row>
    <row r="1676" spans="7:7">
      <c r="G1676" s="20"/>
    </row>
    <row r="1677" spans="7:7">
      <c r="G1677" s="20"/>
    </row>
    <row r="1678" spans="7:7">
      <c r="G1678" s="20"/>
    </row>
    <row r="1679" spans="7:7">
      <c r="G1679" s="20"/>
    </row>
    <row r="1680" spans="7:7">
      <c r="G1680" s="20"/>
    </row>
    <row r="1681" spans="7:7">
      <c r="G1681" s="20"/>
    </row>
    <row r="1682" spans="7:7">
      <c r="G1682" s="20"/>
    </row>
    <row r="1683" spans="7:7">
      <c r="G1683" s="20"/>
    </row>
    <row r="1684" spans="7:7">
      <c r="G1684" s="20"/>
    </row>
    <row r="1685" spans="7:7">
      <c r="G1685" s="20"/>
    </row>
    <row r="1686" spans="7:7">
      <c r="G1686" s="20"/>
    </row>
    <row r="1687" spans="7:7">
      <c r="G1687" s="20"/>
    </row>
    <row r="1688" spans="7:7">
      <c r="G1688" s="20"/>
    </row>
    <row r="1689" spans="7:7">
      <c r="G1689" s="20"/>
    </row>
    <row r="1690" spans="7:7">
      <c r="G1690" s="20"/>
    </row>
    <row r="1691" spans="7:7">
      <c r="G1691" s="20"/>
    </row>
    <row r="1692" spans="7:7">
      <c r="G1692" s="20"/>
    </row>
    <row r="1693" spans="7:7">
      <c r="G1693" s="20"/>
    </row>
    <row r="1694" spans="7:7">
      <c r="G1694" s="20"/>
    </row>
    <row r="1695" spans="7:7">
      <c r="G1695" s="20"/>
    </row>
    <row r="1696" spans="7:7">
      <c r="G1696" s="20"/>
    </row>
    <row r="1697" spans="7:7">
      <c r="G1697" s="20"/>
    </row>
    <row r="1698" spans="7:7">
      <c r="G1698" s="20"/>
    </row>
    <row r="1699" spans="7:7">
      <c r="G1699" s="20"/>
    </row>
    <row r="1700" spans="7:7">
      <c r="G1700" s="20"/>
    </row>
    <row r="1701" spans="7:7">
      <c r="G1701" s="20"/>
    </row>
    <row r="1702" spans="7:7">
      <c r="G1702" s="20"/>
    </row>
    <row r="1703" spans="7:7">
      <c r="G1703" s="20"/>
    </row>
    <row r="1704" spans="7:7">
      <c r="G1704" s="20"/>
    </row>
    <row r="1705" spans="7:7">
      <c r="G1705" s="20"/>
    </row>
    <row r="1706" spans="7:7">
      <c r="G1706" s="20"/>
    </row>
    <row r="1707" spans="7:7">
      <c r="G1707" s="20"/>
    </row>
    <row r="1708" spans="7:7">
      <c r="G1708" s="20"/>
    </row>
    <row r="1709" spans="7:7">
      <c r="G1709" s="20"/>
    </row>
    <row r="1710" spans="7:7">
      <c r="G1710" s="20"/>
    </row>
    <row r="1711" spans="7:7">
      <c r="G1711" s="20"/>
    </row>
    <row r="1712" spans="7:7">
      <c r="G1712" s="20"/>
    </row>
    <row r="1713" spans="7:7">
      <c r="G1713" s="20"/>
    </row>
    <row r="1714" spans="7:7">
      <c r="G1714" s="20"/>
    </row>
    <row r="1715" spans="7:7">
      <c r="G1715" s="20"/>
    </row>
    <row r="1716" spans="7:7">
      <c r="G1716" s="20"/>
    </row>
    <row r="1717" spans="7:7">
      <c r="G1717" s="20"/>
    </row>
    <row r="1718" spans="7:7">
      <c r="G1718" s="20"/>
    </row>
    <row r="1719" spans="7:7">
      <c r="G1719" s="20"/>
    </row>
    <row r="1720" spans="7:7">
      <c r="G1720" s="20"/>
    </row>
    <row r="1721" spans="7:7">
      <c r="G1721" s="20"/>
    </row>
    <row r="1722" spans="7:7">
      <c r="G1722" s="20"/>
    </row>
    <row r="1723" spans="7:7">
      <c r="G1723" s="20"/>
    </row>
    <row r="1724" spans="7:7">
      <c r="G1724" s="20"/>
    </row>
    <row r="1725" spans="7:7">
      <c r="G1725" s="20"/>
    </row>
    <row r="1726" spans="7:7">
      <c r="G1726" s="20"/>
    </row>
    <row r="1727" spans="7:7">
      <c r="G1727" s="20"/>
    </row>
    <row r="1728" spans="7:7">
      <c r="G1728" s="20"/>
    </row>
    <row r="1729" spans="7:7">
      <c r="G1729" s="20"/>
    </row>
    <row r="1730" spans="7:7">
      <c r="G1730" s="20"/>
    </row>
    <row r="1731" spans="7:7">
      <c r="G1731" s="20"/>
    </row>
    <row r="1732" spans="7:7">
      <c r="G1732" s="20"/>
    </row>
    <row r="1733" spans="7:7">
      <c r="G1733" s="20"/>
    </row>
    <row r="1734" spans="7:7">
      <c r="G1734" s="20"/>
    </row>
    <row r="1735" spans="7:7">
      <c r="G1735" s="20"/>
    </row>
    <row r="1736" spans="7:7">
      <c r="G1736" s="20"/>
    </row>
    <row r="1737" spans="7:7">
      <c r="G1737" s="20"/>
    </row>
    <row r="1738" spans="7:7">
      <c r="G1738" s="20"/>
    </row>
    <row r="1739" spans="7:7">
      <c r="G1739" s="20"/>
    </row>
    <row r="1740" spans="7:7">
      <c r="G1740" s="20"/>
    </row>
    <row r="1741" spans="7:7">
      <c r="G1741" s="20"/>
    </row>
    <row r="1742" spans="7:7">
      <c r="G1742" s="20"/>
    </row>
    <row r="1743" spans="7:7">
      <c r="G1743" s="20"/>
    </row>
    <row r="1744" spans="7:7">
      <c r="G1744" s="20"/>
    </row>
    <row r="1745" spans="7:7">
      <c r="G1745" s="20"/>
    </row>
    <row r="1746" spans="7:7">
      <c r="G1746" s="20"/>
    </row>
    <row r="1747" spans="7:7">
      <c r="G1747" s="20"/>
    </row>
    <row r="1748" spans="7:7">
      <c r="G1748" s="20"/>
    </row>
    <row r="1749" spans="7:7">
      <c r="G1749" s="20"/>
    </row>
    <row r="1750" spans="7:7">
      <c r="G1750" s="20"/>
    </row>
    <row r="1751" spans="7:7">
      <c r="G1751" s="20"/>
    </row>
    <row r="1752" spans="7:7">
      <c r="G1752" s="20"/>
    </row>
    <row r="1753" spans="7:7">
      <c r="G1753" s="20"/>
    </row>
    <row r="1754" spans="7:7">
      <c r="G1754" s="20"/>
    </row>
    <row r="1755" spans="7:7">
      <c r="G1755" s="20"/>
    </row>
    <row r="1756" spans="7:7">
      <c r="G1756" s="20"/>
    </row>
    <row r="1757" spans="7:7">
      <c r="G1757" s="20"/>
    </row>
    <row r="1758" spans="7:7">
      <c r="G1758" s="20"/>
    </row>
    <row r="1759" spans="7:7">
      <c r="G1759" s="20"/>
    </row>
    <row r="1760" spans="7:7">
      <c r="G1760" s="20"/>
    </row>
    <row r="1761" spans="7:7">
      <c r="G1761" s="20"/>
    </row>
    <row r="1762" spans="7:7">
      <c r="G1762" s="20"/>
    </row>
    <row r="1763" spans="7:7">
      <c r="G1763" s="20"/>
    </row>
    <row r="1764" spans="7:7">
      <c r="G1764" s="20"/>
    </row>
    <row r="1765" spans="7:7">
      <c r="G1765" s="20"/>
    </row>
    <row r="1766" spans="7:7">
      <c r="G1766" s="20"/>
    </row>
    <row r="1767" spans="7:7">
      <c r="G1767" s="20"/>
    </row>
    <row r="1768" spans="7:7">
      <c r="G1768" s="20"/>
    </row>
    <row r="1769" spans="7:7">
      <c r="G1769" s="20"/>
    </row>
    <row r="1770" spans="7:7">
      <c r="G1770" s="20"/>
    </row>
    <row r="1771" spans="7:7">
      <c r="G1771" s="20"/>
    </row>
    <row r="1772" spans="7:7">
      <c r="G1772" s="20"/>
    </row>
    <row r="1773" spans="7:7">
      <c r="G1773" s="20"/>
    </row>
    <row r="1774" spans="7:7">
      <c r="G1774" s="20"/>
    </row>
    <row r="1775" spans="7:7">
      <c r="G1775" s="20"/>
    </row>
    <row r="1776" spans="7:7">
      <c r="G1776" s="20"/>
    </row>
    <row r="1777" spans="7:7">
      <c r="G1777" s="20"/>
    </row>
    <row r="1778" spans="7:7">
      <c r="G1778" s="20"/>
    </row>
    <row r="1779" spans="7:7">
      <c r="G1779" s="20"/>
    </row>
    <row r="1780" spans="7:7">
      <c r="G1780" s="20"/>
    </row>
    <row r="1781" spans="7:7">
      <c r="G1781" s="20"/>
    </row>
    <row r="1782" spans="7:7">
      <c r="G1782" s="20"/>
    </row>
    <row r="1783" spans="7:7">
      <c r="G1783" s="20"/>
    </row>
    <row r="1784" spans="7:7">
      <c r="G1784" s="20"/>
    </row>
    <row r="1785" spans="7:7">
      <c r="G1785" s="20"/>
    </row>
    <row r="1786" spans="7:7">
      <c r="G1786" s="20"/>
    </row>
    <row r="1787" spans="7:7">
      <c r="G1787" s="20"/>
    </row>
    <row r="1788" spans="7:7">
      <c r="G1788" s="20"/>
    </row>
    <row r="1789" spans="7:7">
      <c r="G1789" s="20"/>
    </row>
    <row r="1790" spans="7:7">
      <c r="G1790" s="20"/>
    </row>
    <row r="1791" spans="7:7">
      <c r="G1791" s="20"/>
    </row>
    <row r="1792" spans="7:7">
      <c r="G1792" s="20"/>
    </row>
    <row r="1793" spans="7:7">
      <c r="G1793" s="20"/>
    </row>
    <row r="1794" spans="7:7">
      <c r="G1794" s="20"/>
    </row>
    <row r="1795" spans="7:7">
      <c r="G1795" s="20"/>
    </row>
    <row r="1796" spans="7:7">
      <c r="G1796" s="20"/>
    </row>
    <row r="1797" spans="7:7">
      <c r="G1797" s="20"/>
    </row>
    <row r="1798" spans="7:7">
      <c r="G1798" s="20"/>
    </row>
    <row r="1799" spans="7:7">
      <c r="G1799" s="20"/>
    </row>
    <row r="1800" spans="7:7">
      <c r="G1800" s="20"/>
    </row>
    <row r="1801" spans="7:7">
      <c r="G1801" s="20"/>
    </row>
    <row r="1802" spans="7:7">
      <c r="G1802" s="20"/>
    </row>
    <row r="1803" spans="7:7">
      <c r="G1803" s="20"/>
    </row>
    <row r="1804" spans="7:7">
      <c r="G1804" s="20"/>
    </row>
    <row r="1805" spans="7:7">
      <c r="G1805" s="20"/>
    </row>
    <row r="1806" spans="7:7">
      <c r="G1806" s="20"/>
    </row>
    <row r="1807" spans="7:7">
      <c r="G1807" s="20"/>
    </row>
    <row r="1808" spans="7:7">
      <c r="G1808" s="20"/>
    </row>
    <row r="1809" spans="7:7">
      <c r="G1809" s="20"/>
    </row>
    <row r="1810" spans="7:7">
      <c r="G1810" s="20"/>
    </row>
    <row r="1811" spans="7:7">
      <c r="G1811" s="20"/>
    </row>
    <row r="1812" spans="7:7">
      <c r="G1812" s="20"/>
    </row>
    <row r="1813" spans="7:7">
      <c r="G1813" s="20"/>
    </row>
    <row r="1814" spans="7:7">
      <c r="G1814" s="20"/>
    </row>
    <row r="1815" spans="7:7">
      <c r="G1815" s="20"/>
    </row>
    <row r="1816" spans="7:7">
      <c r="G1816" s="20"/>
    </row>
    <row r="1817" spans="7:7">
      <c r="G1817" s="20"/>
    </row>
    <row r="1818" spans="7:7">
      <c r="G1818" s="20"/>
    </row>
    <row r="1819" spans="7:7">
      <c r="G1819" s="20"/>
    </row>
    <row r="1820" spans="7:7">
      <c r="G1820" s="20"/>
    </row>
    <row r="1821" spans="7:7">
      <c r="G1821" s="20"/>
    </row>
    <row r="1822" spans="7:7">
      <c r="G1822" s="20"/>
    </row>
    <row r="1823" spans="7:7">
      <c r="G1823" s="20"/>
    </row>
    <row r="1824" spans="7:7">
      <c r="G1824" s="20"/>
    </row>
    <row r="1825" spans="7:7">
      <c r="G1825" s="20"/>
    </row>
    <row r="1826" spans="7:7">
      <c r="G1826" s="20"/>
    </row>
    <row r="1827" spans="7:7">
      <c r="G1827" s="20"/>
    </row>
    <row r="1828" spans="7:7">
      <c r="G1828" s="20"/>
    </row>
    <row r="1829" spans="7:7">
      <c r="G1829" s="20"/>
    </row>
    <row r="1830" spans="7:7">
      <c r="G1830" s="20"/>
    </row>
    <row r="1831" spans="7:7">
      <c r="G1831" s="20"/>
    </row>
    <row r="1832" spans="7:7">
      <c r="G1832" s="20"/>
    </row>
    <row r="1833" spans="7:7">
      <c r="G1833" s="20"/>
    </row>
    <row r="1834" spans="7:7">
      <c r="G1834" s="20"/>
    </row>
    <row r="1835" spans="7:7">
      <c r="G1835" s="20"/>
    </row>
    <row r="1836" spans="7:7">
      <c r="G1836" s="20"/>
    </row>
    <row r="1837" spans="7:7">
      <c r="G1837" s="20"/>
    </row>
    <row r="1838" spans="7:7">
      <c r="G1838" s="20"/>
    </row>
    <row r="1839" spans="7:7">
      <c r="G1839" s="20"/>
    </row>
    <row r="1840" spans="7:7">
      <c r="G1840" s="20"/>
    </row>
    <row r="1841" spans="7:7">
      <c r="G1841" s="20"/>
    </row>
    <row r="1842" spans="7:7">
      <c r="G1842" s="20"/>
    </row>
    <row r="1843" spans="7:7">
      <c r="G1843" s="20"/>
    </row>
    <row r="1844" spans="7:7">
      <c r="G1844" s="20"/>
    </row>
    <row r="1845" spans="7:7">
      <c r="G1845" s="20"/>
    </row>
    <row r="1846" spans="7:7">
      <c r="G1846" s="20"/>
    </row>
    <row r="1847" spans="7:7">
      <c r="G1847" s="20"/>
    </row>
    <row r="1848" spans="7:7">
      <c r="G1848" s="20"/>
    </row>
    <row r="1849" spans="7:7">
      <c r="G1849" s="20"/>
    </row>
    <row r="1850" spans="7:7">
      <c r="G1850" s="20"/>
    </row>
    <row r="1851" spans="7:7">
      <c r="G1851" s="20"/>
    </row>
    <row r="1852" spans="7:7">
      <c r="G1852" s="20"/>
    </row>
    <row r="1853" spans="7:7">
      <c r="G1853" s="20"/>
    </row>
    <row r="1854" spans="7:7">
      <c r="G1854" s="20"/>
    </row>
    <row r="1855" spans="7:7">
      <c r="G1855" s="20"/>
    </row>
    <row r="1856" spans="7:7">
      <c r="G1856" s="20"/>
    </row>
    <row r="1857" spans="7:7">
      <c r="G1857" s="20"/>
    </row>
    <row r="1858" spans="7:7">
      <c r="G1858" s="20"/>
    </row>
    <row r="1859" spans="7:7">
      <c r="G1859" s="20"/>
    </row>
    <row r="1860" spans="7:7">
      <c r="G1860" s="20"/>
    </row>
    <row r="1861" spans="7:7">
      <c r="G1861" s="20"/>
    </row>
    <row r="1862" spans="7:7">
      <c r="G1862" s="20"/>
    </row>
    <row r="1863" spans="7:7">
      <c r="G1863" s="20"/>
    </row>
    <row r="1864" spans="7:7">
      <c r="G1864" s="20"/>
    </row>
    <row r="1865" spans="7:7">
      <c r="G1865" s="20"/>
    </row>
    <row r="1866" spans="7:7">
      <c r="G1866" s="20"/>
    </row>
    <row r="1867" spans="7:7">
      <c r="G1867" s="20"/>
    </row>
    <row r="1868" spans="7:7">
      <c r="G1868" s="20"/>
    </row>
    <row r="1869" spans="7:7">
      <c r="G1869" s="20"/>
    </row>
    <row r="1870" spans="7:7">
      <c r="G1870" s="20"/>
    </row>
    <row r="1871" spans="7:7">
      <c r="G1871" s="20"/>
    </row>
    <row r="1872" spans="7:7">
      <c r="G1872" s="20"/>
    </row>
    <row r="1873" spans="7:7">
      <c r="G1873" s="20"/>
    </row>
    <row r="1874" spans="7:7">
      <c r="G1874" s="20"/>
    </row>
    <row r="1875" spans="7:7">
      <c r="G1875" s="20"/>
    </row>
    <row r="1876" spans="7:7">
      <c r="G1876" s="20"/>
    </row>
    <row r="1877" spans="7:7">
      <c r="G1877" s="20"/>
    </row>
    <row r="1878" spans="7:7">
      <c r="G1878" s="20"/>
    </row>
    <row r="1879" spans="7:7">
      <c r="G1879" s="20"/>
    </row>
    <row r="1880" spans="7:7">
      <c r="G1880" s="20"/>
    </row>
    <row r="1881" spans="7:7">
      <c r="G1881" s="20"/>
    </row>
    <row r="1882" spans="7:7">
      <c r="G1882" s="20"/>
    </row>
    <row r="1883" spans="7:7">
      <c r="G1883" s="20"/>
    </row>
    <row r="1884" spans="7:7">
      <c r="G1884" s="20"/>
    </row>
    <row r="1885" spans="7:7">
      <c r="G1885" s="20"/>
    </row>
    <row r="1886" spans="7:7">
      <c r="G1886" s="20"/>
    </row>
    <row r="1887" spans="7:7">
      <c r="G1887" s="20"/>
    </row>
    <row r="1888" spans="7:7">
      <c r="G1888" s="20"/>
    </row>
    <row r="1889" spans="7:7">
      <c r="G1889" s="20"/>
    </row>
    <row r="1890" spans="7:7">
      <c r="G1890" s="20"/>
    </row>
    <row r="1891" spans="7:7">
      <c r="G1891" s="20"/>
    </row>
    <row r="1892" spans="7:7">
      <c r="G1892" s="20"/>
    </row>
    <row r="1893" spans="7:7">
      <c r="G1893" s="20"/>
    </row>
    <row r="1894" spans="7:7">
      <c r="G1894" s="20"/>
    </row>
    <row r="1895" spans="7:7">
      <c r="G1895" s="20"/>
    </row>
    <row r="1896" spans="7:7">
      <c r="G1896" s="20"/>
    </row>
    <row r="1897" spans="7:7">
      <c r="G1897" s="20"/>
    </row>
    <row r="1898" spans="7:7">
      <c r="G1898" s="20"/>
    </row>
    <row r="1899" spans="7:7">
      <c r="G1899" s="20"/>
    </row>
    <row r="1900" spans="7:7">
      <c r="G1900" s="20"/>
    </row>
    <row r="1901" spans="7:7">
      <c r="G1901" s="20"/>
    </row>
    <row r="1902" spans="7:7">
      <c r="G1902" s="20"/>
    </row>
    <row r="1903" spans="7:7">
      <c r="G1903" s="20"/>
    </row>
    <row r="1904" spans="7:7">
      <c r="G1904" s="20"/>
    </row>
    <row r="1905" spans="7:7">
      <c r="G1905" s="20"/>
    </row>
    <row r="1906" spans="7:7">
      <c r="G1906" s="20"/>
    </row>
    <row r="1907" spans="7:7">
      <c r="G1907" s="20"/>
    </row>
    <row r="1908" spans="7:7">
      <c r="G1908" s="20"/>
    </row>
    <row r="1909" spans="7:7">
      <c r="G1909" s="20"/>
    </row>
    <row r="1910" spans="7:7">
      <c r="G1910" s="20"/>
    </row>
    <row r="1911" spans="7:7">
      <c r="G1911" s="20"/>
    </row>
    <row r="1912" spans="7:7">
      <c r="G1912" s="20"/>
    </row>
    <row r="1913" spans="7:7">
      <c r="G1913" s="20"/>
    </row>
    <row r="1914" spans="7:7">
      <c r="G1914" s="20"/>
    </row>
  </sheetData>
  <sheetProtection algorithmName="SHA-512" hashValue="yrd0Tognxd9sykmcxZkurglvYhDSiWO2hNdX457zh08S1hJ1yfKiBM7Ie/Vji5zAPyEsaJUMEFtnpNAurfpABQ==" saltValue="yCrQcbd2EyDbbgIBNXj8GA==" spinCount="100000" sheet="1" objects="1" scenarios="1"/>
  <mergeCells count="2">
    <mergeCell ref="B41:D41"/>
    <mergeCell ref="B7:C7"/>
  </mergeCells>
  <phoneticPr fontId="61" type="noConversion"/>
  <conditionalFormatting sqref="AR10:AR16">
    <cfRule type="expression" dxfId="79" priority="84" stopIfTrue="1">
      <formula>AR$9&lt;(12-#REF!+1)</formula>
    </cfRule>
  </conditionalFormatting>
  <pageMargins left="0.70866141732283472" right="0.70866141732283472" top="0.78740157480314965" bottom="0.78740157480314965" header="0.51181102362204722" footer="0.31496062992125984"/>
  <pageSetup paperSize="9" scale="56" firstPageNumber="0" orientation="portrait" blackAndWhite="1" horizontalDpi="4294967293" verticalDpi="4294967293" r:id="rId1"/>
  <headerFooter alignWithMargins="0">
    <oddFooter>&amp;L&amp;"Calibri,Standard"&amp;9Die Wirtschaftssenioren NRW&amp;R&amp;"Calibri,Standard"&amp;9www.althilftjung-nrw.de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theme="0"/>
    <pageSetUpPr fitToPage="1"/>
  </sheetPr>
  <dimension ref="A1:R420"/>
  <sheetViews>
    <sheetView zoomScale="60" zoomScaleNormal="60" workbookViewId="0">
      <selection activeCell="J15" sqref="J15"/>
    </sheetView>
  </sheetViews>
  <sheetFormatPr baseColWidth="10" defaultColWidth="29" defaultRowHeight="37.5" customHeight="1"/>
  <cols>
    <col min="1" max="1" width="3.85546875" style="134" customWidth="1"/>
    <col min="2" max="2" width="44.85546875" style="134" customWidth="1"/>
    <col min="3" max="3" width="36.42578125" style="134" customWidth="1"/>
    <col min="4" max="4" width="27.28515625" style="134" customWidth="1"/>
    <col min="5" max="5" width="8.42578125" style="134" customWidth="1"/>
    <col min="6" max="6" width="38.42578125" style="134" customWidth="1"/>
    <col min="7" max="7" width="17.42578125" style="135" customWidth="1"/>
    <col min="8" max="8" width="14.28515625" style="134" customWidth="1"/>
    <col min="9" max="9" width="12.28515625" style="134" customWidth="1"/>
    <col min="10" max="10" width="16.28515625" style="134" customWidth="1"/>
    <col min="11" max="11" width="34.28515625" style="134" customWidth="1"/>
    <col min="12" max="16384" width="29" style="134"/>
  </cols>
  <sheetData>
    <row r="1" spans="1:18" ht="15">
      <c r="A1" s="135"/>
      <c r="B1" s="135"/>
      <c r="C1" s="135"/>
      <c r="D1" s="135"/>
      <c r="E1" s="135"/>
      <c r="F1" s="135"/>
      <c r="H1" s="135"/>
      <c r="I1" s="135"/>
    </row>
    <row r="2" spans="1:18" ht="15.75">
      <c r="A2" s="135"/>
      <c r="B2" s="135"/>
      <c r="C2" s="135"/>
      <c r="D2" s="135"/>
      <c r="E2" s="135"/>
      <c r="F2" s="126"/>
      <c r="H2" s="135"/>
      <c r="I2" s="135"/>
    </row>
    <row r="3" spans="1:18" ht="15" customHeight="1">
      <c r="A3" s="135"/>
      <c r="B3" s="135"/>
      <c r="C3" s="135"/>
      <c r="D3" s="135"/>
      <c r="E3" s="135"/>
      <c r="F3" s="135"/>
      <c r="H3" s="135"/>
      <c r="I3" s="135"/>
    </row>
    <row r="4" spans="1:18" ht="15">
      <c r="A4" s="135"/>
      <c r="B4" s="135"/>
      <c r="C4" s="135"/>
      <c r="D4" s="135"/>
      <c r="E4" s="135"/>
      <c r="F4" s="135"/>
      <c r="H4" s="135"/>
      <c r="I4" s="135"/>
    </row>
    <row r="5" spans="1:18" ht="15">
      <c r="A5" s="135"/>
      <c r="B5" s="135"/>
      <c r="C5" s="135"/>
      <c r="D5" s="135"/>
      <c r="E5" s="135"/>
      <c r="F5" s="135"/>
      <c r="H5" s="135"/>
      <c r="I5" s="135"/>
    </row>
    <row r="6" spans="1:18" ht="15.75" thickBot="1">
      <c r="A6" s="135"/>
      <c r="B6" s="135"/>
      <c r="C6" s="135"/>
      <c r="D6" s="135"/>
      <c r="E6" s="135"/>
      <c r="F6" s="135"/>
      <c r="H6" s="135"/>
      <c r="I6" s="135"/>
    </row>
    <row r="7" spans="1:18" ht="21" thickBot="1">
      <c r="A7" s="135"/>
      <c r="B7" s="552" t="str">
        <f>+Privatentnahmen!B2</f>
        <v>Datum: xx.xx.xxxx</v>
      </c>
      <c r="C7" s="135"/>
      <c r="D7" s="135"/>
      <c r="E7" s="135"/>
      <c r="F7" s="135"/>
      <c r="H7" s="135"/>
      <c r="I7" s="135"/>
    </row>
    <row r="8" spans="1:18" ht="15.75" thickBot="1">
      <c r="A8" s="135"/>
      <c r="B8" s="135"/>
      <c r="C8" s="135"/>
      <c r="D8" s="135"/>
      <c r="E8" s="135"/>
      <c r="F8" s="135"/>
      <c r="H8" s="135"/>
      <c r="I8" s="135"/>
    </row>
    <row r="9" spans="1:18" ht="21" thickBot="1">
      <c r="A9" s="135"/>
      <c r="B9" s="738" t="str">
        <f>+Privatentnahmen!B4</f>
        <v>Name des Projektes:   XXX</v>
      </c>
      <c r="C9" s="739"/>
      <c r="D9" s="553"/>
      <c r="E9" s="135"/>
      <c r="F9" s="135"/>
      <c r="H9" s="135"/>
      <c r="I9" s="135"/>
    </row>
    <row r="10" spans="1:18" ht="15">
      <c r="A10" s="135"/>
      <c r="B10" s="135"/>
      <c r="C10" s="135"/>
      <c r="D10" s="135"/>
      <c r="E10" s="135"/>
      <c r="F10" s="135"/>
      <c r="H10" s="135"/>
      <c r="I10" s="135"/>
    </row>
    <row r="11" spans="1:18" s="123" customFormat="1" ht="37.5" customHeight="1" thickBot="1">
      <c r="A11" s="132"/>
      <c r="B11" s="554" t="s">
        <v>1655</v>
      </c>
      <c r="C11" s="523"/>
      <c r="D11" s="122"/>
      <c r="E11" s="122"/>
      <c r="F11" s="555" t="s">
        <v>1611</v>
      </c>
      <c r="G11" s="122"/>
      <c r="H11" s="122"/>
      <c r="I11" s="122"/>
      <c r="J11" s="121"/>
      <c r="K11" s="121"/>
      <c r="L11" s="121"/>
      <c r="M11" s="121"/>
      <c r="N11" s="121"/>
      <c r="O11" s="121"/>
      <c r="P11" s="121"/>
      <c r="Q11" s="121"/>
      <c r="R11" s="120"/>
    </row>
    <row r="12" spans="1:18" s="127" customFormat="1" ht="37.5" customHeight="1">
      <c r="A12" s="556"/>
      <c r="B12" s="742" t="s">
        <v>29</v>
      </c>
      <c r="C12" s="743"/>
      <c r="D12" s="557" t="s">
        <v>30</v>
      </c>
      <c r="E12" s="558"/>
      <c r="F12" s="559"/>
      <c r="G12" s="126"/>
      <c r="H12" s="126"/>
      <c r="I12" s="126"/>
      <c r="J12" s="125"/>
      <c r="K12" s="125"/>
      <c r="L12" s="125"/>
      <c r="M12" s="125"/>
      <c r="N12" s="125"/>
      <c r="O12" s="125"/>
      <c r="P12" s="125"/>
      <c r="Q12" s="125"/>
      <c r="R12" s="124"/>
    </row>
    <row r="13" spans="1:18" s="129" customFormat="1" ht="37.5" customHeight="1">
      <c r="A13" s="130"/>
      <c r="B13" s="532" t="s">
        <v>31</v>
      </c>
      <c r="C13" s="560"/>
      <c r="D13" s="534">
        <v>0</v>
      </c>
      <c r="E13" s="561"/>
      <c r="F13" s="511" t="s">
        <v>32</v>
      </c>
      <c r="G13" s="130"/>
      <c r="H13" s="122"/>
      <c r="I13" s="562"/>
      <c r="J13" s="131"/>
      <c r="K13" s="131"/>
      <c r="L13" s="131"/>
      <c r="M13" s="131"/>
      <c r="N13" s="131"/>
      <c r="O13" s="131"/>
      <c r="P13" s="131"/>
      <c r="Q13" s="131"/>
      <c r="R13" s="128"/>
    </row>
    <row r="14" spans="1:18" s="123" customFormat="1" ht="81">
      <c r="A14" s="132"/>
      <c r="B14" s="532" t="s">
        <v>1432</v>
      </c>
      <c r="C14" s="503" t="s">
        <v>1735</v>
      </c>
      <c r="D14" s="534">
        <v>0</v>
      </c>
      <c r="E14" s="561"/>
      <c r="F14" s="511" t="s">
        <v>1612</v>
      </c>
      <c r="G14" s="132"/>
      <c r="H14" s="122"/>
      <c r="I14" s="122"/>
      <c r="J14" s="121"/>
      <c r="K14" s="121"/>
      <c r="L14" s="121"/>
      <c r="M14" s="121"/>
      <c r="N14" s="121"/>
      <c r="O14" s="121"/>
      <c r="P14" s="121"/>
      <c r="Q14" s="121"/>
      <c r="R14" s="120"/>
    </row>
    <row r="15" spans="1:18" s="123" customFormat="1" ht="43.5">
      <c r="A15" s="132"/>
      <c r="B15" s="532" t="s">
        <v>1652</v>
      </c>
      <c r="C15" s="694" t="s">
        <v>1449</v>
      </c>
      <c r="D15" s="534">
        <v>0</v>
      </c>
      <c r="E15" s="561"/>
      <c r="F15" s="512" t="s">
        <v>33</v>
      </c>
      <c r="G15" s="132"/>
      <c r="H15" s="122"/>
      <c r="I15" s="122"/>
      <c r="J15" s="121"/>
      <c r="K15" s="121"/>
      <c r="L15" s="121"/>
      <c r="M15" s="121"/>
      <c r="N15" s="121"/>
      <c r="O15" s="121"/>
      <c r="P15" s="121"/>
      <c r="Q15" s="121"/>
      <c r="R15" s="120"/>
    </row>
    <row r="16" spans="1:18" s="123" customFormat="1" ht="37.5" customHeight="1" thickBot="1">
      <c r="A16" s="132"/>
      <c r="B16" s="740" t="s">
        <v>1613</v>
      </c>
      <c r="C16" s="741"/>
      <c r="D16" s="534">
        <v>0</v>
      </c>
      <c r="E16" s="561"/>
      <c r="F16" s="511" t="s">
        <v>34</v>
      </c>
      <c r="G16" s="132"/>
      <c r="H16" s="122"/>
      <c r="I16" s="122"/>
      <c r="J16" s="121"/>
      <c r="K16" s="121"/>
      <c r="L16" s="121"/>
      <c r="M16" s="121"/>
      <c r="N16" s="121"/>
      <c r="O16" s="121"/>
      <c r="P16" s="121"/>
      <c r="Q16" s="121"/>
      <c r="R16" s="120"/>
    </row>
    <row r="17" spans="1:18" s="123" customFormat="1" ht="37.5" customHeight="1" thickBot="1">
      <c r="A17" s="132"/>
      <c r="B17" s="744" t="s">
        <v>16</v>
      </c>
      <c r="C17" s="745"/>
      <c r="D17" s="563">
        <f>SUM(D13:D16)</f>
        <v>0</v>
      </c>
      <c r="E17" s="561"/>
      <c r="F17" s="530"/>
      <c r="G17" s="132"/>
      <c r="H17" s="122"/>
      <c r="I17" s="122"/>
      <c r="J17" s="121"/>
      <c r="K17" s="121"/>
      <c r="L17" s="121"/>
      <c r="M17" s="121"/>
      <c r="N17" s="121"/>
      <c r="O17" s="121"/>
      <c r="P17" s="121"/>
      <c r="Q17" s="121"/>
      <c r="R17" s="120"/>
    </row>
    <row r="18" spans="1:18" s="123" customFormat="1" ht="37.5" customHeight="1" thickBot="1">
      <c r="A18" s="132"/>
      <c r="B18" s="122"/>
      <c r="C18" s="122"/>
      <c r="D18" s="564"/>
      <c r="E18" s="561"/>
      <c r="F18" s="530"/>
      <c r="G18" s="132"/>
      <c r="H18" s="122"/>
      <c r="I18" s="122"/>
      <c r="J18" s="121"/>
      <c r="K18" s="121"/>
      <c r="L18" s="121"/>
      <c r="M18" s="121"/>
      <c r="N18" s="121"/>
      <c r="O18" s="121"/>
      <c r="P18" s="121"/>
      <c r="Q18" s="121"/>
      <c r="R18" s="120"/>
    </row>
    <row r="19" spans="1:18" s="123" customFormat="1" ht="33.75">
      <c r="A19" s="132"/>
      <c r="B19" s="565" t="s">
        <v>35</v>
      </c>
      <c r="C19" s="566"/>
      <c r="D19" s="567"/>
      <c r="E19" s="561"/>
      <c r="F19" s="530"/>
      <c r="G19" s="132"/>
      <c r="H19" s="122"/>
      <c r="I19" s="122"/>
      <c r="J19" s="121"/>
      <c r="K19" s="121"/>
      <c r="L19" s="121"/>
      <c r="M19" s="121"/>
      <c r="N19" s="121"/>
      <c r="O19" s="121"/>
      <c r="P19" s="121"/>
      <c r="Q19" s="121"/>
      <c r="R19" s="120"/>
    </row>
    <row r="20" spans="1:18" s="123" customFormat="1" ht="63.75">
      <c r="A20" s="132"/>
      <c r="B20" s="568" t="s">
        <v>1433</v>
      </c>
      <c r="C20" s="503"/>
      <c r="D20" s="534">
        <v>0</v>
      </c>
      <c r="E20" s="561"/>
      <c r="F20" s="511" t="s">
        <v>36</v>
      </c>
      <c r="G20" s="132"/>
      <c r="H20" s="122"/>
      <c r="I20" s="122"/>
      <c r="J20" s="121"/>
      <c r="K20" s="121"/>
      <c r="L20" s="121"/>
      <c r="M20" s="121"/>
      <c r="N20" s="121"/>
      <c r="O20" s="121"/>
      <c r="P20" s="121"/>
      <c r="Q20" s="121"/>
      <c r="R20" s="120"/>
    </row>
    <row r="21" spans="1:18" s="123" customFormat="1" ht="43.5">
      <c r="A21" s="132"/>
      <c r="B21" s="568" t="s">
        <v>1637</v>
      </c>
      <c r="C21" s="503"/>
      <c r="D21" s="534">
        <v>0</v>
      </c>
      <c r="E21" s="561"/>
      <c r="F21" s="511" t="s">
        <v>1687</v>
      </c>
      <c r="G21" s="132"/>
      <c r="H21" s="122"/>
      <c r="I21" s="122"/>
      <c r="J21" s="121"/>
      <c r="K21" s="121"/>
      <c r="L21" s="121"/>
      <c r="M21" s="121"/>
      <c r="N21" s="121"/>
      <c r="O21" s="121"/>
      <c r="P21" s="121"/>
      <c r="Q21" s="121"/>
      <c r="R21" s="120"/>
    </row>
    <row r="22" spans="1:18" s="123" customFormat="1" ht="63.75">
      <c r="A22" s="132"/>
      <c r="B22" s="568" t="s">
        <v>1638</v>
      </c>
      <c r="C22" s="569"/>
      <c r="D22" s="534">
        <v>0</v>
      </c>
      <c r="E22" s="561"/>
      <c r="F22" s="511" t="s">
        <v>1447</v>
      </c>
      <c r="G22" s="132"/>
      <c r="H22" s="122"/>
      <c r="I22" s="122"/>
      <c r="J22" s="121"/>
      <c r="K22" s="121"/>
      <c r="L22" s="121"/>
      <c r="M22" s="121"/>
      <c r="N22" s="121"/>
      <c r="O22" s="121"/>
      <c r="P22" s="121"/>
      <c r="Q22" s="121"/>
      <c r="R22" s="120"/>
    </row>
    <row r="23" spans="1:18" s="123" customFormat="1" ht="40.5">
      <c r="A23" s="132"/>
      <c r="B23" s="568" t="s">
        <v>1435</v>
      </c>
      <c r="C23" s="569"/>
      <c r="D23" s="534">
        <v>0</v>
      </c>
      <c r="E23" s="561"/>
      <c r="F23" s="511" t="s">
        <v>37</v>
      </c>
      <c r="G23" s="132"/>
      <c r="H23" s="122"/>
      <c r="I23" s="122"/>
      <c r="J23" s="121"/>
      <c r="K23" s="121"/>
      <c r="L23" s="121"/>
      <c r="M23" s="121"/>
      <c r="N23" s="121"/>
      <c r="O23" s="121"/>
      <c r="P23" s="121"/>
      <c r="Q23" s="121"/>
      <c r="R23" s="120"/>
    </row>
    <row r="24" spans="1:18" s="123" customFormat="1" ht="40.5">
      <c r="A24" s="132"/>
      <c r="B24" s="568" t="s">
        <v>1436</v>
      </c>
      <c r="C24" s="569"/>
      <c r="D24" s="534">
        <v>0</v>
      </c>
      <c r="E24" s="561"/>
      <c r="F24" s="511" t="s">
        <v>37</v>
      </c>
      <c r="G24" s="132"/>
      <c r="H24" s="122"/>
      <c r="I24" s="122"/>
      <c r="J24" s="121"/>
      <c r="K24" s="121"/>
      <c r="L24" s="121"/>
      <c r="M24" s="121"/>
      <c r="N24" s="121"/>
      <c r="O24" s="121"/>
      <c r="P24" s="121"/>
      <c r="Q24" s="121"/>
      <c r="R24" s="120"/>
    </row>
    <row r="25" spans="1:18" s="123" customFormat="1" ht="37.5" customHeight="1" thickBot="1">
      <c r="A25" s="132"/>
      <c r="B25" s="746" t="s">
        <v>22</v>
      </c>
      <c r="C25" s="747" t="str">
        <f>+F16</f>
        <v>Erklärung eintragen</v>
      </c>
      <c r="D25" s="534">
        <v>0</v>
      </c>
      <c r="E25" s="561"/>
      <c r="F25" s="530"/>
      <c r="G25" s="132"/>
      <c r="H25" s="122"/>
      <c r="I25" s="122"/>
      <c r="J25" s="121"/>
      <c r="K25" s="121"/>
      <c r="L25" s="121"/>
      <c r="M25" s="121"/>
      <c r="N25" s="121"/>
      <c r="O25" s="121"/>
      <c r="P25" s="121"/>
      <c r="Q25" s="121"/>
      <c r="R25" s="120"/>
    </row>
    <row r="26" spans="1:18" s="123" customFormat="1" ht="34.5" thickBot="1">
      <c r="A26" s="132"/>
      <c r="B26" s="744" t="s">
        <v>16</v>
      </c>
      <c r="C26" s="745"/>
      <c r="D26" s="563">
        <f>SUM(D20:D25)</f>
        <v>0</v>
      </c>
      <c r="E26" s="561"/>
      <c r="F26" s="530"/>
      <c r="G26" s="132"/>
      <c r="H26" s="122"/>
      <c r="I26" s="122"/>
      <c r="J26" s="121"/>
      <c r="K26" s="121"/>
      <c r="L26" s="121"/>
      <c r="M26" s="121"/>
      <c r="N26" s="121"/>
      <c r="O26" s="121"/>
      <c r="P26" s="121"/>
      <c r="Q26" s="121"/>
      <c r="R26" s="120"/>
    </row>
    <row r="27" spans="1:18" s="127" customFormat="1" ht="30" customHeight="1" thickBot="1">
      <c r="A27" s="556"/>
      <c r="B27" s="122"/>
      <c r="C27" s="122"/>
      <c r="D27" s="561"/>
      <c r="E27" s="561"/>
      <c r="F27" s="559"/>
      <c r="G27" s="122"/>
      <c r="H27" s="122"/>
      <c r="I27" s="126"/>
      <c r="J27" s="125"/>
      <c r="K27" s="125"/>
      <c r="L27" s="125"/>
      <c r="M27" s="125"/>
      <c r="N27" s="125"/>
      <c r="O27" s="125"/>
      <c r="P27" s="125"/>
      <c r="Q27" s="125"/>
      <c r="R27" s="124"/>
    </row>
    <row r="28" spans="1:18" s="127" customFormat="1" ht="64.5" thickBot="1">
      <c r="A28" s="556"/>
      <c r="B28" s="748" t="s">
        <v>1614</v>
      </c>
      <c r="C28" s="749"/>
      <c r="D28" s="490">
        <f>+D17+D26</f>
        <v>0</v>
      </c>
      <c r="E28" s="570"/>
      <c r="F28" s="486" t="s">
        <v>1636</v>
      </c>
      <c r="G28" s="122"/>
      <c r="H28" s="122"/>
      <c r="I28" s="126"/>
      <c r="J28" s="125"/>
      <c r="K28" s="125"/>
      <c r="L28" s="125"/>
      <c r="M28" s="125"/>
      <c r="N28" s="125"/>
      <c r="O28" s="125"/>
      <c r="P28" s="125"/>
      <c r="Q28" s="125"/>
      <c r="R28" s="124"/>
    </row>
    <row r="29" spans="1:18" s="127" customFormat="1" ht="18" customHeight="1">
      <c r="A29" s="556"/>
      <c r="B29" s="688" t="s">
        <v>1733</v>
      </c>
      <c r="C29" s="691"/>
      <c r="D29" s="692"/>
      <c r="E29" s="570"/>
      <c r="F29" s="486"/>
      <c r="G29" s="122"/>
      <c r="H29" s="122"/>
      <c r="I29" s="126"/>
      <c r="J29" s="125"/>
      <c r="K29" s="125"/>
      <c r="L29" s="125"/>
      <c r="M29" s="125"/>
      <c r="N29" s="125"/>
      <c r="O29" s="125"/>
      <c r="P29" s="125"/>
      <c r="Q29" s="125"/>
      <c r="R29" s="124"/>
    </row>
    <row r="30" spans="1:18" s="127" customFormat="1" ht="18" customHeight="1">
      <c r="A30" s="556"/>
      <c r="B30" s="688" t="s">
        <v>1734</v>
      </c>
      <c r="C30" s="691"/>
      <c r="D30" s="692"/>
      <c r="E30" s="570"/>
      <c r="F30" s="486"/>
      <c r="G30" s="122"/>
      <c r="H30" s="122"/>
      <c r="I30" s="126"/>
      <c r="J30" s="125"/>
      <c r="K30" s="125"/>
      <c r="L30" s="125"/>
      <c r="M30" s="125"/>
      <c r="N30" s="125"/>
      <c r="O30" s="125"/>
      <c r="P30" s="125"/>
      <c r="Q30" s="125"/>
      <c r="R30" s="124"/>
    </row>
    <row r="31" spans="1:18" ht="15" customHeight="1" thickBot="1">
      <c r="A31" s="556"/>
      <c r="B31" s="135"/>
      <c r="C31" s="135"/>
      <c r="D31" s="571"/>
      <c r="E31" s="571"/>
      <c r="F31" s="559"/>
      <c r="G31" s="132"/>
      <c r="H31" s="132"/>
      <c r="I31" s="135"/>
      <c r="J31" s="133"/>
      <c r="K31" s="133"/>
      <c r="L31" s="133"/>
      <c r="M31" s="133"/>
      <c r="N31" s="133"/>
      <c r="O31" s="133"/>
      <c r="P31" s="133"/>
      <c r="Q31" s="133"/>
      <c r="R31" s="133"/>
    </row>
    <row r="32" spans="1:18" ht="187.5" customHeight="1" thickBot="1">
      <c r="A32" s="556"/>
      <c r="B32" s="735" t="s">
        <v>1712</v>
      </c>
      <c r="C32" s="736"/>
      <c r="D32" s="737"/>
      <c r="E32" s="135"/>
      <c r="F32" s="559"/>
      <c r="G32" s="132"/>
      <c r="H32" s="132"/>
      <c r="I32" s="135"/>
      <c r="J32" s="133"/>
      <c r="K32" s="133"/>
      <c r="L32" s="133"/>
      <c r="M32" s="133"/>
      <c r="N32" s="133"/>
      <c r="O32" s="133"/>
      <c r="P32" s="133"/>
      <c r="Q32" s="133"/>
      <c r="R32" s="133"/>
    </row>
    <row r="33" spans="1:18" ht="37.5" customHeight="1">
      <c r="A33" s="135"/>
      <c r="B33" s="135"/>
      <c r="C33" s="135"/>
      <c r="D33" s="135"/>
      <c r="E33" s="135"/>
      <c r="F33" s="559"/>
      <c r="G33" s="132"/>
      <c r="H33" s="132"/>
      <c r="I33" s="135"/>
      <c r="J33" s="133"/>
      <c r="K33" s="133"/>
      <c r="L33" s="133"/>
      <c r="M33" s="133"/>
      <c r="N33" s="133"/>
      <c r="O33" s="133"/>
      <c r="P33" s="133"/>
      <c r="Q33" s="133"/>
      <c r="R33" s="133"/>
    </row>
    <row r="34" spans="1:18" ht="37.5" customHeight="1">
      <c r="A34" s="135"/>
      <c r="B34" s="135"/>
      <c r="C34" s="135"/>
      <c r="D34" s="135"/>
      <c r="E34" s="135"/>
      <c r="F34" s="559"/>
      <c r="G34" s="132"/>
      <c r="H34" s="132"/>
      <c r="I34" s="135"/>
      <c r="J34" s="133"/>
      <c r="K34" s="133"/>
      <c r="L34" s="133"/>
      <c r="M34" s="133"/>
      <c r="N34" s="133"/>
      <c r="O34" s="133"/>
      <c r="P34" s="133"/>
      <c r="Q34" s="133"/>
      <c r="R34" s="133"/>
    </row>
    <row r="35" spans="1:18" ht="37.5" customHeight="1">
      <c r="A35" s="135"/>
      <c r="B35" s="135"/>
      <c r="C35" s="135"/>
      <c r="D35" s="135"/>
      <c r="E35" s="135"/>
      <c r="F35" s="559"/>
      <c r="G35" s="132"/>
      <c r="H35" s="132"/>
      <c r="I35" s="135"/>
      <c r="J35" s="133"/>
      <c r="K35" s="133"/>
      <c r="L35" s="133"/>
      <c r="M35" s="133"/>
      <c r="N35" s="133"/>
      <c r="O35" s="133"/>
      <c r="P35" s="133"/>
      <c r="Q35" s="133"/>
      <c r="R35" s="133"/>
    </row>
    <row r="36" spans="1:18" ht="37.5" customHeight="1">
      <c r="A36" s="135"/>
      <c r="B36" s="135"/>
      <c r="C36" s="135"/>
      <c r="D36" s="135"/>
      <c r="E36" s="135"/>
      <c r="F36" s="559"/>
      <c r="G36" s="132"/>
      <c r="H36" s="132"/>
      <c r="I36" s="135"/>
      <c r="J36" s="133"/>
      <c r="K36" s="133"/>
      <c r="L36" s="133"/>
      <c r="M36" s="133"/>
      <c r="N36" s="133"/>
      <c r="O36" s="133"/>
      <c r="P36" s="133"/>
      <c r="Q36" s="133"/>
      <c r="R36" s="133"/>
    </row>
    <row r="37" spans="1:18" ht="37.5" customHeight="1">
      <c r="A37" s="135"/>
      <c r="B37" s="135"/>
      <c r="C37" s="135"/>
      <c r="D37" s="135"/>
      <c r="E37" s="135"/>
      <c r="F37" s="559"/>
      <c r="G37" s="132"/>
      <c r="H37" s="132"/>
      <c r="I37" s="135"/>
      <c r="J37" s="133"/>
      <c r="K37" s="133"/>
      <c r="L37" s="133"/>
      <c r="M37" s="133"/>
      <c r="N37" s="133"/>
      <c r="O37" s="133"/>
      <c r="P37" s="133"/>
      <c r="Q37" s="133"/>
      <c r="R37" s="133"/>
    </row>
    <row r="38" spans="1:18" ht="37.5" customHeight="1">
      <c r="A38" s="135"/>
      <c r="B38" s="135"/>
      <c r="C38" s="135"/>
      <c r="D38" s="135"/>
      <c r="E38" s="135"/>
      <c r="F38" s="559"/>
      <c r="G38" s="132"/>
      <c r="H38" s="132"/>
      <c r="I38" s="135"/>
      <c r="J38" s="133"/>
      <c r="K38" s="133"/>
      <c r="L38" s="133"/>
      <c r="M38" s="133"/>
      <c r="N38" s="133"/>
      <c r="O38" s="133"/>
      <c r="P38" s="133"/>
      <c r="Q38" s="133"/>
      <c r="R38" s="133"/>
    </row>
    <row r="39" spans="1:18" ht="37.5" customHeight="1">
      <c r="A39" s="135"/>
      <c r="B39" s="135"/>
      <c r="C39" s="135"/>
      <c r="D39" s="135"/>
      <c r="E39" s="135"/>
      <c r="F39" s="135"/>
      <c r="G39" s="132"/>
      <c r="H39" s="132"/>
      <c r="I39" s="135"/>
      <c r="J39" s="133"/>
      <c r="K39" s="133"/>
      <c r="L39" s="133"/>
      <c r="M39" s="133"/>
      <c r="N39" s="133"/>
      <c r="O39" s="133"/>
      <c r="P39" s="133"/>
      <c r="Q39" s="133"/>
      <c r="R39" s="133"/>
    </row>
    <row r="40" spans="1:18" ht="37.5" customHeight="1">
      <c r="A40" s="135"/>
      <c r="B40" s="135"/>
      <c r="C40" s="135"/>
      <c r="D40" s="135"/>
      <c r="E40" s="135"/>
      <c r="F40" s="135"/>
      <c r="G40" s="132"/>
      <c r="H40" s="132"/>
      <c r="I40" s="135"/>
      <c r="J40" s="133"/>
      <c r="K40" s="133"/>
      <c r="L40" s="133"/>
      <c r="M40" s="133"/>
      <c r="N40" s="133"/>
      <c r="O40" s="133"/>
      <c r="P40" s="133"/>
      <c r="Q40" s="133"/>
      <c r="R40" s="133"/>
    </row>
    <row r="41" spans="1:18" ht="37.5" customHeight="1">
      <c r="A41" s="135"/>
      <c r="B41" s="135"/>
      <c r="C41" s="135"/>
      <c r="D41" s="135"/>
      <c r="E41" s="135"/>
      <c r="F41" s="135"/>
      <c r="G41" s="132"/>
      <c r="H41" s="132"/>
      <c r="I41" s="135"/>
      <c r="J41" s="133"/>
      <c r="K41" s="133"/>
      <c r="L41" s="133"/>
      <c r="M41" s="133"/>
      <c r="N41" s="133"/>
      <c r="O41" s="133"/>
      <c r="P41" s="133"/>
      <c r="Q41" s="133"/>
      <c r="R41" s="133"/>
    </row>
    <row r="42" spans="1:18" ht="37.5" customHeight="1">
      <c r="A42" s="135"/>
      <c r="B42" s="135"/>
      <c r="C42" s="135"/>
      <c r="D42" s="135"/>
      <c r="E42" s="135"/>
      <c r="F42" s="135"/>
      <c r="G42" s="132"/>
      <c r="H42" s="132"/>
      <c r="I42" s="135"/>
      <c r="J42" s="133"/>
      <c r="K42" s="133"/>
      <c r="L42" s="133"/>
      <c r="M42" s="133"/>
      <c r="N42" s="133"/>
      <c r="O42" s="133"/>
      <c r="P42" s="133"/>
      <c r="Q42" s="133"/>
      <c r="R42" s="133"/>
    </row>
    <row r="43" spans="1:18" ht="37.5" customHeight="1">
      <c r="A43" s="135"/>
      <c r="B43" s="135"/>
      <c r="C43" s="135"/>
      <c r="D43" s="135"/>
      <c r="E43" s="135"/>
      <c r="F43" s="135"/>
      <c r="G43" s="132"/>
      <c r="H43" s="132"/>
      <c r="I43" s="135"/>
      <c r="J43" s="133"/>
      <c r="K43" s="133"/>
      <c r="L43" s="133"/>
      <c r="M43" s="133"/>
      <c r="N43" s="133"/>
      <c r="O43" s="133"/>
      <c r="P43" s="133"/>
      <c r="Q43" s="133"/>
      <c r="R43" s="133"/>
    </row>
    <row r="44" spans="1:18" ht="37.5" customHeight="1">
      <c r="A44" s="135"/>
      <c r="B44" s="135"/>
      <c r="C44" s="135"/>
      <c r="D44" s="135"/>
      <c r="E44" s="135"/>
      <c r="F44" s="135"/>
      <c r="G44" s="132"/>
      <c r="H44" s="132"/>
      <c r="I44" s="135"/>
      <c r="J44" s="133"/>
      <c r="K44" s="133"/>
      <c r="L44" s="133"/>
      <c r="M44" s="133"/>
      <c r="N44" s="133"/>
      <c r="O44" s="133"/>
      <c r="P44" s="133"/>
      <c r="Q44" s="133"/>
      <c r="R44" s="133"/>
    </row>
    <row r="45" spans="1:18" ht="37.5" customHeight="1">
      <c r="A45" s="135"/>
      <c r="B45" s="135"/>
      <c r="C45" s="135"/>
      <c r="D45" s="135"/>
      <c r="E45" s="135"/>
      <c r="F45" s="135"/>
      <c r="G45" s="132"/>
      <c r="H45" s="132"/>
      <c r="I45" s="135"/>
      <c r="J45" s="133"/>
      <c r="K45" s="133"/>
      <c r="L45" s="133"/>
      <c r="M45" s="133"/>
      <c r="N45" s="133"/>
      <c r="O45" s="133"/>
      <c r="P45" s="133"/>
      <c r="Q45" s="133"/>
      <c r="R45" s="133"/>
    </row>
    <row r="46" spans="1:18" ht="37.5" customHeight="1">
      <c r="A46" s="135"/>
      <c r="B46" s="135"/>
      <c r="C46" s="135"/>
      <c r="D46" s="135"/>
      <c r="E46" s="135"/>
      <c r="F46" s="135"/>
      <c r="G46" s="132"/>
      <c r="H46" s="132"/>
      <c r="I46" s="135"/>
      <c r="J46" s="133"/>
      <c r="K46" s="133"/>
      <c r="L46" s="133"/>
      <c r="M46" s="133"/>
      <c r="N46" s="133"/>
      <c r="O46" s="133"/>
      <c r="P46" s="133"/>
      <c r="Q46" s="133"/>
      <c r="R46" s="133"/>
    </row>
    <row r="47" spans="1:18" ht="37.5" customHeight="1">
      <c r="A47" s="135"/>
      <c r="B47" s="135"/>
      <c r="C47" s="135"/>
      <c r="D47" s="135"/>
      <c r="E47" s="135"/>
      <c r="F47" s="135"/>
      <c r="G47" s="132"/>
      <c r="H47" s="132"/>
      <c r="I47" s="135"/>
      <c r="J47" s="133"/>
      <c r="K47" s="133"/>
      <c r="L47" s="133"/>
      <c r="M47" s="133"/>
      <c r="N47" s="133"/>
      <c r="O47" s="133"/>
      <c r="P47" s="133"/>
      <c r="Q47" s="133"/>
      <c r="R47" s="133"/>
    </row>
    <row r="48" spans="1:18" ht="37.5" customHeight="1">
      <c r="A48" s="135"/>
      <c r="B48" s="135"/>
      <c r="C48" s="135"/>
      <c r="D48" s="135"/>
      <c r="E48" s="135"/>
      <c r="F48" s="135"/>
      <c r="G48" s="132"/>
      <c r="H48" s="132"/>
      <c r="I48" s="135"/>
      <c r="J48" s="133"/>
      <c r="K48" s="133"/>
      <c r="L48" s="133"/>
      <c r="M48" s="133"/>
      <c r="N48" s="133"/>
      <c r="O48" s="133"/>
      <c r="P48" s="133"/>
      <c r="Q48" s="133"/>
      <c r="R48" s="133"/>
    </row>
    <row r="49" spans="1:18" ht="37.5" customHeight="1">
      <c r="A49" s="135"/>
      <c r="B49" s="135"/>
      <c r="C49" s="135"/>
      <c r="D49" s="135"/>
      <c r="E49" s="135"/>
      <c r="F49" s="135"/>
      <c r="G49" s="132"/>
      <c r="H49" s="132"/>
      <c r="I49" s="135"/>
      <c r="J49" s="133"/>
      <c r="K49" s="133"/>
      <c r="L49" s="133"/>
      <c r="M49" s="133"/>
      <c r="N49" s="133"/>
      <c r="O49" s="133"/>
      <c r="P49" s="133"/>
      <c r="Q49" s="133"/>
      <c r="R49" s="133"/>
    </row>
    <row r="50" spans="1:18" ht="37.5" customHeight="1">
      <c r="A50" s="135"/>
      <c r="B50" s="135"/>
      <c r="C50" s="135"/>
      <c r="D50" s="135"/>
      <c r="E50" s="135"/>
      <c r="F50" s="135"/>
      <c r="G50" s="132"/>
      <c r="H50" s="132"/>
      <c r="I50" s="135"/>
      <c r="J50" s="133"/>
      <c r="K50" s="133"/>
      <c r="L50" s="133"/>
      <c r="M50" s="133"/>
      <c r="N50" s="133"/>
      <c r="O50" s="133"/>
      <c r="P50" s="133"/>
      <c r="Q50" s="133"/>
      <c r="R50" s="133"/>
    </row>
    <row r="51" spans="1:18" ht="37.5" customHeight="1">
      <c r="A51" s="135"/>
      <c r="B51" s="135"/>
      <c r="C51" s="135"/>
      <c r="D51" s="135"/>
      <c r="E51" s="135"/>
      <c r="F51" s="135"/>
      <c r="G51" s="132"/>
      <c r="H51" s="132"/>
      <c r="I51" s="135"/>
      <c r="J51" s="133"/>
      <c r="K51" s="133"/>
      <c r="L51" s="133"/>
      <c r="M51" s="133"/>
      <c r="N51" s="133"/>
      <c r="O51" s="133"/>
      <c r="P51" s="133"/>
      <c r="Q51" s="133"/>
      <c r="R51" s="133"/>
    </row>
    <row r="52" spans="1:18" ht="37.5" customHeight="1">
      <c r="A52" s="135"/>
      <c r="B52" s="135"/>
      <c r="C52" s="135"/>
      <c r="D52" s="135"/>
      <c r="E52" s="135"/>
      <c r="F52" s="135"/>
      <c r="G52" s="132"/>
      <c r="H52" s="132"/>
      <c r="I52" s="135"/>
      <c r="J52" s="133"/>
      <c r="K52" s="133"/>
      <c r="L52" s="133"/>
      <c r="M52" s="133"/>
      <c r="N52" s="133"/>
      <c r="O52" s="133"/>
      <c r="P52" s="133"/>
      <c r="Q52" s="133"/>
      <c r="R52" s="133"/>
    </row>
    <row r="53" spans="1:18" ht="37.5" customHeight="1">
      <c r="A53" s="135"/>
      <c r="B53" s="135"/>
      <c r="C53" s="135"/>
      <c r="D53" s="135"/>
      <c r="E53" s="135"/>
      <c r="F53" s="135"/>
      <c r="G53" s="132"/>
      <c r="H53" s="132"/>
      <c r="I53" s="135"/>
      <c r="J53" s="133"/>
      <c r="K53" s="133"/>
      <c r="L53" s="133"/>
      <c r="M53" s="133"/>
      <c r="N53" s="133"/>
      <c r="O53" s="133"/>
      <c r="P53" s="133"/>
      <c r="Q53" s="133"/>
      <c r="R53" s="133"/>
    </row>
    <row r="54" spans="1:18" ht="37.5" customHeight="1">
      <c r="A54" s="135"/>
      <c r="B54" s="135"/>
      <c r="C54" s="135"/>
      <c r="D54" s="135"/>
      <c r="E54" s="135"/>
      <c r="F54" s="135"/>
      <c r="G54" s="132"/>
      <c r="H54" s="132"/>
      <c r="I54" s="135"/>
      <c r="J54" s="133"/>
      <c r="K54" s="133"/>
      <c r="L54" s="133"/>
      <c r="M54" s="133"/>
      <c r="N54" s="133"/>
      <c r="O54" s="133"/>
      <c r="P54" s="133"/>
      <c r="Q54" s="133"/>
      <c r="R54" s="133"/>
    </row>
    <row r="55" spans="1:18" ht="37.5" customHeight="1">
      <c r="A55" s="135"/>
      <c r="B55" s="135"/>
      <c r="C55" s="135"/>
      <c r="D55" s="135"/>
      <c r="E55" s="135"/>
      <c r="F55" s="135"/>
      <c r="G55" s="132"/>
      <c r="H55" s="132"/>
      <c r="I55" s="135"/>
      <c r="J55" s="133"/>
      <c r="K55" s="133"/>
      <c r="L55" s="133"/>
      <c r="M55" s="133"/>
      <c r="N55" s="133"/>
      <c r="O55" s="133"/>
      <c r="P55" s="133"/>
      <c r="Q55" s="133"/>
      <c r="R55" s="133"/>
    </row>
    <row r="56" spans="1:18" ht="37.5" customHeight="1">
      <c r="A56" s="135"/>
      <c r="B56" s="135"/>
      <c r="C56" s="135"/>
      <c r="D56" s="135"/>
      <c r="E56" s="135"/>
      <c r="F56" s="135"/>
      <c r="G56" s="132"/>
      <c r="H56" s="132"/>
      <c r="I56" s="135"/>
      <c r="J56" s="133"/>
      <c r="K56" s="133"/>
      <c r="L56" s="133"/>
      <c r="M56" s="133"/>
      <c r="N56" s="133"/>
      <c r="O56" s="133"/>
      <c r="P56" s="133"/>
      <c r="Q56" s="133"/>
      <c r="R56" s="133"/>
    </row>
    <row r="57" spans="1:18" ht="37.5" customHeight="1">
      <c r="A57" s="135"/>
      <c r="B57" s="135"/>
      <c r="C57" s="135"/>
      <c r="D57" s="135"/>
      <c r="E57" s="135"/>
      <c r="F57" s="135"/>
      <c r="G57" s="132"/>
      <c r="H57" s="132"/>
      <c r="I57" s="135"/>
      <c r="J57" s="133"/>
      <c r="K57" s="133"/>
      <c r="L57" s="133"/>
      <c r="M57" s="133"/>
      <c r="N57" s="133"/>
      <c r="O57" s="133"/>
      <c r="P57" s="133"/>
      <c r="Q57" s="133"/>
      <c r="R57" s="133"/>
    </row>
    <row r="58" spans="1:18" ht="37.5" customHeight="1">
      <c r="A58" s="135"/>
      <c r="B58" s="135"/>
      <c r="C58" s="135"/>
      <c r="D58" s="135"/>
      <c r="E58" s="135"/>
      <c r="F58" s="135"/>
      <c r="G58" s="132"/>
      <c r="H58" s="132"/>
      <c r="I58" s="135"/>
      <c r="J58" s="133"/>
      <c r="K58" s="133"/>
      <c r="L58" s="133"/>
      <c r="M58" s="133"/>
      <c r="N58" s="133"/>
      <c r="O58" s="133"/>
      <c r="P58" s="133"/>
      <c r="Q58" s="133"/>
      <c r="R58" s="133"/>
    </row>
    <row r="59" spans="1:18" ht="37.5" customHeight="1">
      <c r="A59" s="135"/>
      <c r="B59" s="135"/>
      <c r="C59" s="135"/>
      <c r="D59" s="135"/>
      <c r="E59" s="135"/>
      <c r="F59" s="135"/>
      <c r="G59" s="132"/>
      <c r="H59" s="132"/>
      <c r="I59" s="135"/>
      <c r="J59" s="133"/>
      <c r="K59" s="133"/>
      <c r="L59" s="133"/>
      <c r="M59" s="133"/>
      <c r="N59" s="133"/>
      <c r="O59" s="133"/>
      <c r="P59" s="133"/>
      <c r="Q59" s="133"/>
      <c r="R59" s="133"/>
    </row>
    <row r="60" spans="1:18" ht="37.5" customHeight="1">
      <c r="A60" s="135"/>
      <c r="B60" s="135"/>
      <c r="C60" s="135"/>
      <c r="D60" s="135"/>
      <c r="E60" s="135"/>
      <c r="F60" s="135"/>
      <c r="G60" s="132"/>
      <c r="H60" s="132"/>
      <c r="I60" s="135"/>
      <c r="J60" s="133"/>
      <c r="K60" s="133"/>
      <c r="L60" s="133"/>
      <c r="M60" s="133"/>
      <c r="N60" s="133"/>
      <c r="O60" s="133"/>
      <c r="P60" s="133"/>
      <c r="Q60" s="133"/>
      <c r="R60" s="133"/>
    </row>
    <row r="61" spans="1:18" ht="37.5" customHeight="1">
      <c r="A61" s="135"/>
      <c r="B61" s="135"/>
      <c r="C61" s="135"/>
      <c r="D61" s="135"/>
      <c r="E61" s="135"/>
      <c r="F61" s="135"/>
      <c r="G61" s="132"/>
      <c r="H61" s="132"/>
      <c r="I61" s="135"/>
      <c r="J61" s="133"/>
      <c r="K61" s="133"/>
      <c r="L61" s="133"/>
      <c r="M61" s="133"/>
      <c r="N61" s="133"/>
      <c r="O61" s="133"/>
      <c r="P61" s="133"/>
      <c r="Q61" s="133"/>
      <c r="R61" s="133"/>
    </row>
    <row r="62" spans="1:18" ht="37.5" customHeight="1">
      <c r="A62" s="135"/>
      <c r="B62" s="135"/>
      <c r="C62" s="135"/>
      <c r="D62" s="135"/>
      <c r="E62" s="135"/>
      <c r="F62" s="135"/>
      <c r="G62" s="132"/>
      <c r="H62" s="132"/>
      <c r="I62" s="135"/>
      <c r="J62" s="133"/>
      <c r="K62" s="133"/>
      <c r="L62" s="133"/>
      <c r="M62" s="133"/>
      <c r="N62" s="133"/>
      <c r="O62" s="133"/>
      <c r="P62" s="133"/>
      <c r="Q62" s="133"/>
      <c r="R62" s="133"/>
    </row>
    <row r="63" spans="1:18" ht="37.5" customHeight="1">
      <c r="A63" s="135"/>
      <c r="B63" s="135"/>
      <c r="C63" s="135"/>
      <c r="D63" s="135"/>
      <c r="E63" s="135"/>
      <c r="F63" s="135"/>
      <c r="G63" s="132"/>
      <c r="H63" s="132"/>
      <c r="I63" s="135"/>
      <c r="J63" s="133"/>
      <c r="K63" s="133"/>
      <c r="L63" s="133"/>
      <c r="M63" s="133"/>
      <c r="N63" s="133"/>
      <c r="O63" s="133"/>
      <c r="P63" s="133"/>
      <c r="Q63" s="133"/>
      <c r="R63" s="133"/>
    </row>
    <row r="64" spans="1:18" ht="37.5" customHeight="1">
      <c r="A64" s="135"/>
      <c r="B64" s="135"/>
      <c r="C64" s="135"/>
      <c r="D64" s="135"/>
      <c r="E64" s="135"/>
      <c r="F64" s="135"/>
      <c r="G64" s="132"/>
      <c r="H64" s="132"/>
      <c r="I64" s="135"/>
      <c r="J64" s="133"/>
      <c r="K64" s="133"/>
      <c r="L64" s="133"/>
      <c r="M64" s="133"/>
      <c r="N64" s="133"/>
      <c r="O64" s="133"/>
      <c r="P64" s="133"/>
      <c r="Q64" s="133"/>
      <c r="R64" s="133"/>
    </row>
    <row r="65" spans="1:18" ht="37.5" customHeight="1">
      <c r="A65" s="135"/>
      <c r="B65" s="135"/>
      <c r="C65" s="135"/>
      <c r="D65" s="135"/>
      <c r="E65" s="135"/>
      <c r="F65" s="135"/>
      <c r="G65" s="132"/>
      <c r="H65" s="132"/>
      <c r="I65" s="135"/>
      <c r="J65" s="133"/>
      <c r="K65" s="133"/>
      <c r="L65" s="133"/>
      <c r="M65" s="133"/>
      <c r="N65" s="133"/>
      <c r="O65" s="133"/>
      <c r="P65" s="133"/>
      <c r="Q65" s="133"/>
      <c r="R65" s="133"/>
    </row>
    <row r="66" spans="1:18" ht="37.5" customHeight="1">
      <c r="A66" s="135"/>
      <c r="B66" s="135"/>
      <c r="C66" s="135"/>
      <c r="D66" s="135"/>
      <c r="E66" s="135"/>
      <c r="F66" s="135"/>
      <c r="G66" s="132"/>
      <c r="H66" s="132"/>
      <c r="I66" s="135"/>
      <c r="J66" s="133"/>
      <c r="K66" s="133"/>
      <c r="L66" s="133"/>
      <c r="M66" s="133"/>
      <c r="N66" s="133"/>
      <c r="O66" s="133"/>
      <c r="P66" s="133"/>
      <c r="Q66" s="133"/>
      <c r="R66" s="133"/>
    </row>
    <row r="67" spans="1:18" ht="37.5" customHeight="1">
      <c r="A67" s="135"/>
      <c r="B67" s="135"/>
      <c r="C67" s="135"/>
      <c r="D67" s="135"/>
      <c r="E67" s="135"/>
      <c r="F67" s="135"/>
      <c r="G67" s="132"/>
      <c r="H67" s="132"/>
      <c r="I67" s="135"/>
      <c r="J67" s="133"/>
      <c r="K67" s="133"/>
      <c r="L67" s="133"/>
      <c r="M67" s="133"/>
      <c r="N67" s="133"/>
      <c r="O67" s="133"/>
      <c r="P67" s="133"/>
      <c r="Q67" s="133"/>
      <c r="R67" s="133"/>
    </row>
    <row r="68" spans="1:18" ht="37.5" customHeight="1">
      <c r="A68" s="135"/>
      <c r="B68" s="135"/>
      <c r="C68" s="135"/>
      <c r="D68" s="135"/>
      <c r="E68" s="135"/>
      <c r="F68" s="135"/>
      <c r="G68" s="132"/>
      <c r="H68" s="132"/>
      <c r="I68" s="135"/>
      <c r="J68" s="133"/>
      <c r="K68" s="133"/>
      <c r="L68" s="133"/>
      <c r="M68" s="133"/>
      <c r="N68" s="133"/>
      <c r="O68" s="133"/>
      <c r="P68" s="133"/>
      <c r="Q68" s="133"/>
      <c r="R68" s="133"/>
    </row>
    <row r="69" spans="1:18" ht="37.5" customHeight="1">
      <c r="A69" s="135"/>
      <c r="B69" s="135"/>
      <c r="C69" s="135"/>
      <c r="D69" s="135"/>
      <c r="E69" s="135"/>
      <c r="F69" s="135"/>
      <c r="G69" s="132"/>
      <c r="H69" s="132"/>
      <c r="I69" s="135"/>
      <c r="J69" s="133"/>
      <c r="K69" s="133"/>
      <c r="L69" s="133"/>
      <c r="M69" s="133"/>
      <c r="N69" s="133"/>
      <c r="O69" s="133"/>
      <c r="P69" s="133"/>
      <c r="Q69" s="133"/>
      <c r="R69" s="133"/>
    </row>
    <row r="70" spans="1:18" ht="37.5" customHeight="1">
      <c r="A70" s="135"/>
      <c r="B70" s="135"/>
      <c r="C70" s="135"/>
      <c r="D70" s="135"/>
      <c r="E70" s="135"/>
      <c r="F70" s="135"/>
      <c r="G70" s="132"/>
      <c r="H70" s="132"/>
      <c r="I70" s="135"/>
      <c r="J70" s="133"/>
      <c r="K70" s="133"/>
      <c r="L70" s="133"/>
      <c r="M70" s="133"/>
      <c r="N70" s="133"/>
      <c r="O70" s="133"/>
      <c r="P70" s="133"/>
      <c r="Q70" s="133"/>
      <c r="R70" s="133"/>
    </row>
    <row r="71" spans="1:18" ht="37.5" customHeight="1">
      <c r="A71" s="135"/>
      <c r="B71" s="135"/>
      <c r="C71" s="135"/>
      <c r="D71" s="135"/>
      <c r="E71" s="135"/>
      <c r="F71" s="135"/>
      <c r="G71" s="132"/>
      <c r="H71" s="132"/>
      <c r="I71" s="135"/>
      <c r="J71" s="133"/>
      <c r="K71" s="133"/>
      <c r="L71" s="133"/>
      <c r="M71" s="133"/>
      <c r="N71" s="133"/>
      <c r="O71" s="133"/>
      <c r="P71" s="133"/>
      <c r="Q71" s="133"/>
      <c r="R71" s="133"/>
    </row>
    <row r="72" spans="1:18" ht="37.5" customHeight="1">
      <c r="A72" s="135"/>
      <c r="B72" s="135"/>
      <c r="C72" s="135"/>
      <c r="D72" s="135"/>
      <c r="E72" s="135"/>
      <c r="F72" s="135"/>
      <c r="G72" s="132"/>
      <c r="H72" s="132"/>
      <c r="I72" s="135"/>
      <c r="J72" s="133"/>
      <c r="K72" s="133"/>
      <c r="L72" s="133"/>
      <c r="M72" s="133"/>
      <c r="N72" s="133"/>
      <c r="O72" s="133"/>
      <c r="P72" s="133"/>
      <c r="Q72" s="133"/>
      <c r="R72" s="133"/>
    </row>
    <row r="73" spans="1:18" ht="37.5" customHeight="1">
      <c r="A73" s="135"/>
      <c r="B73" s="135"/>
      <c r="C73" s="135"/>
      <c r="D73" s="135"/>
      <c r="E73" s="135"/>
      <c r="F73" s="135"/>
      <c r="G73" s="132"/>
      <c r="H73" s="132"/>
      <c r="I73" s="135"/>
      <c r="J73" s="133"/>
      <c r="K73" s="133"/>
      <c r="L73" s="133"/>
      <c r="M73" s="133"/>
      <c r="N73" s="133"/>
      <c r="O73" s="133"/>
      <c r="P73" s="133"/>
      <c r="Q73" s="133"/>
      <c r="R73" s="133"/>
    </row>
    <row r="74" spans="1:18" ht="37.5" customHeight="1">
      <c r="A74" s="135"/>
      <c r="B74" s="135"/>
      <c r="C74" s="135"/>
      <c r="D74" s="135"/>
      <c r="E74" s="135"/>
      <c r="F74" s="135"/>
      <c r="G74" s="132"/>
      <c r="H74" s="132"/>
      <c r="I74" s="135"/>
      <c r="J74" s="133"/>
      <c r="K74" s="133"/>
      <c r="L74" s="133"/>
      <c r="M74" s="133"/>
      <c r="N74" s="133"/>
      <c r="O74" s="133"/>
      <c r="P74" s="133"/>
      <c r="Q74" s="133"/>
      <c r="R74" s="133"/>
    </row>
    <row r="75" spans="1:18" ht="37.5" customHeight="1">
      <c r="A75" s="135"/>
      <c r="B75" s="135"/>
      <c r="C75" s="135"/>
      <c r="D75" s="135"/>
      <c r="E75" s="135"/>
      <c r="F75" s="135"/>
      <c r="G75" s="132"/>
      <c r="H75" s="132"/>
      <c r="I75" s="135"/>
      <c r="J75" s="133"/>
      <c r="K75" s="133"/>
      <c r="L75" s="133"/>
      <c r="M75" s="133"/>
      <c r="N75" s="133"/>
      <c r="O75" s="133"/>
      <c r="P75" s="133"/>
      <c r="Q75" s="133"/>
      <c r="R75" s="133"/>
    </row>
    <row r="76" spans="1:18" ht="37.5" customHeight="1">
      <c r="A76" s="135"/>
      <c r="B76" s="135"/>
      <c r="C76" s="135"/>
      <c r="D76" s="135"/>
      <c r="E76" s="135"/>
      <c r="F76" s="135"/>
      <c r="G76" s="132"/>
      <c r="H76" s="132"/>
      <c r="I76" s="135"/>
      <c r="J76" s="133"/>
      <c r="K76" s="133"/>
      <c r="L76" s="133"/>
      <c r="M76" s="133"/>
      <c r="N76" s="133"/>
      <c r="O76" s="133"/>
      <c r="P76" s="133"/>
      <c r="Q76" s="133"/>
      <c r="R76" s="133"/>
    </row>
    <row r="77" spans="1:18" ht="37.5" customHeight="1">
      <c r="A77" s="135"/>
      <c r="B77" s="135"/>
      <c r="C77" s="135"/>
      <c r="D77" s="135"/>
      <c r="E77" s="135"/>
      <c r="F77" s="135"/>
      <c r="G77" s="132"/>
      <c r="H77" s="132"/>
      <c r="I77" s="135"/>
      <c r="J77" s="133"/>
      <c r="K77" s="133"/>
      <c r="L77" s="133"/>
      <c r="M77" s="133"/>
      <c r="N77" s="133"/>
      <c r="O77" s="133"/>
      <c r="P77" s="133"/>
      <c r="Q77" s="133"/>
      <c r="R77" s="133"/>
    </row>
    <row r="78" spans="1:18" ht="37.5" customHeight="1">
      <c r="A78" s="135"/>
      <c r="B78" s="135"/>
      <c r="C78" s="135"/>
      <c r="D78" s="135"/>
      <c r="E78" s="135"/>
      <c r="F78" s="135"/>
      <c r="G78" s="132"/>
      <c r="H78" s="132"/>
      <c r="I78" s="135"/>
      <c r="J78" s="133"/>
      <c r="K78" s="133"/>
      <c r="L78" s="133"/>
      <c r="M78" s="133"/>
      <c r="N78" s="133"/>
      <c r="O78" s="133"/>
      <c r="P78" s="133"/>
      <c r="Q78" s="133"/>
      <c r="R78" s="133"/>
    </row>
    <row r="79" spans="1:18" ht="37.5" customHeight="1">
      <c r="A79" s="135"/>
      <c r="B79" s="135"/>
      <c r="C79" s="135"/>
      <c r="D79" s="135"/>
      <c r="E79" s="135"/>
      <c r="F79" s="135"/>
      <c r="G79" s="132"/>
      <c r="H79" s="132"/>
      <c r="I79" s="135"/>
      <c r="J79" s="133"/>
      <c r="K79" s="133"/>
      <c r="L79" s="133"/>
      <c r="M79" s="133"/>
      <c r="N79" s="133"/>
      <c r="O79" s="133"/>
      <c r="P79" s="133"/>
      <c r="Q79" s="133"/>
      <c r="R79" s="133"/>
    </row>
    <row r="80" spans="1:18" ht="37.5" customHeight="1">
      <c r="A80" s="135"/>
      <c r="B80" s="135"/>
      <c r="C80" s="135"/>
      <c r="D80" s="135"/>
      <c r="E80" s="135"/>
      <c r="F80" s="135"/>
      <c r="G80" s="132"/>
      <c r="H80" s="132"/>
      <c r="I80" s="135"/>
      <c r="J80" s="133"/>
      <c r="K80" s="133"/>
      <c r="L80" s="133"/>
      <c r="M80" s="133"/>
      <c r="N80" s="133"/>
      <c r="O80" s="133"/>
      <c r="P80" s="133"/>
      <c r="Q80" s="133"/>
      <c r="R80" s="133"/>
    </row>
    <row r="81" spans="1:18" ht="37.5" customHeight="1">
      <c r="A81" s="135"/>
      <c r="B81" s="135"/>
      <c r="C81" s="135"/>
      <c r="D81" s="135"/>
      <c r="E81" s="135"/>
      <c r="F81" s="135"/>
      <c r="G81" s="132"/>
      <c r="H81" s="132"/>
      <c r="I81" s="135"/>
      <c r="J81" s="133"/>
      <c r="K81" s="133"/>
      <c r="L81" s="133"/>
      <c r="M81" s="133"/>
      <c r="N81" s="133"/>
      <c r="O81" s="133"/>
      <c r="P81" s="133"/>
      <c r="Q81" s="133"/>
      <c r="R81" s="133"/>
    </row>
    <row r="82" spans="1:18" ht="37.5" customHeight="1">
      <c r="A82" s="135"/>
      <c r="B82" s="135"/>
      <c r="C82" s="135"/>
      <c r="D82" s="135"/>
      <c r="E82" s="135"/>
      <c r="F82" s="135"/>
      <c r="G82" s="132"/>
      <c r="H82" s="132"/>
      <c r="I82" s="135"/>
      <c r="J82" s="133"/>
      <c r="K82" s="133"/>
      <c r="L82" s="133"/>
      <c r="M82" s="133"/>
      <c r="N82" s="133"/>
      <c r="O82" s="133"/>
      <c r="P82" s="133"/>
      <c r="Q82" s="133"/>
      <c r="R82" s="133"/>
    </row>
    <row r="83" spans="1:18" ht="37.5" customHeight="1">
      <c r="A83" s="135"/>
      <c r="B83" s="135"/>
      <c r="C83" s="135"/>
      <c r="D83" s="135"/>
      <c r="E83" s="135"/>
      <c r="F83" s="135"/>
      <c r="G83" s="132"/>
      <c r="H83" s="132"/>
      <c r="I83" s="135"/>
      <c r="J83" s="133"/>
      <c r="K83" s="133"/>
      <c r="L83" s="133"/>
      <c r="M83" s="133"/>
      <c r="N83" s="133"/>
      <c r="O83" s="133"/>
      <c r="P83" s="133"/>
      <c r="Q83" s="133"/>
      <c r="R83" s="133"/>
    </row>
    <row r="84" spans="1:18" ht="37.5" customHeight="1">
      <c r="A84" s="135"/>
      <c r="B84" s="135"/>
      <c r="C84" s="135"/>
      <c r="D84" s="135"/>
      <c r="E84" s="135"/>
      <c r="F84" s="135"/>
      <c r="G84" s="132"/>
      <c r="H84" s="132"/>
      <c r="I84" s="135"/>
      <c r="J84" s="133"/>
      <c r="K84" s="133"/>
      <c r="L84" s="133"/>
      <c r="M84" s="133"/>
      <c r="N84" s="133"/>
      <c r="O84" s="133"/>
      <c r="P84" s="133"/>
      <c r="Q84" s="133"/>
      <c r="R84" s="133"/>
    </row>
    <row r="85" spans="1:18" ht="37.5" customHeight="1">
      <c r="A85" s="135"/>
      <c r="B85" s="135"/>
      <c r="C85" s="135"/>
      <c r="D85" s="135"/>
      <c r="E85" s="135"/>
      <c r="F85" s="135"/>
      <c r="G85" s="132"/>
      <c r="H85" s="132"/>
      <c r="I85" s="135"/>
      <c r="J85" s="133"/>
      <c r="K85" s="133"/>
      <c r="L85" s="133"/>
      <c r="M85" s="133"/>
      <c r="N85" s="133"/>
      <c r="O85" s="133"/>
      <c r="P85" s="133"/>
      <c r="Q85" s="133"/>
      <c r="R85" s="133"/>
    </row>
    <row r="86" spans="1:18" ht="37.5" customHeight="1">
      <c r="A86" s="135"/>
      <c r="B86" s="135"/>
      <c r="C86" s="135"/>
      <c r="D86" s="135"/>
      <c r="E86" s="135"/>
      <c r="F86" s="135"/>
      <c r="G86" s="132"/>
      <c r="H86" s="132"/>
      <c r="I86" s="135"/>
      <c r="J86" s="133"/>
      <c r="K86" s="133"/>
      <c r="L86" s="133"/>
      <c r="M86" s="133"/>
      <c r="N86" s="133"/>
      <c r="O86" s="133"/>
      <c r="P86" s="133"/>
      <c r="Q86" s="133"/>
      <c r="R86" s="133"/>
    </row>
    <row r="87" spans="1:18" ht="37.5" customHeight="1">
      <c r="A87" s="135"/>
      <c r="B87" s="135"/>
      <c r="C87" s="135"/>
      <c r="D87" s="135"/>
      <c r="E87" s="135"/>
      <c r="F87" s="135"/>
      <c r="G87" s="132"/>
      <c r="H87" s="132"/>
      <c r="I87" s="135"/>
      <c r="J87" s="133"/>
      <c r="K87" s="133"/>
      <c r="L87" s="133"/>
      <c r="M87" s="133"/>
      <c r="N87" s="133"/>
      <c r="O87" s="133"/>
      <c r="P87" s="133"/>
      <c r="Q87" s="133"/>
      <c r="R87" s="133"/>
    </row>
    <row r="88" spans="1:18" ht="37.5" customHeight="1">
      <c r="A88" s="135"/>
      <c r="B88" s="135"/>
      <c r="C88" s="135"/>
      <c r="D88" s="135"/>
      <c r="E88" s="135"/>
      <c r="F88" s="135"/>
      <c r="G88" s="132"/>
      <c r="H88" s="132"/>
      <c r="I88" s="135"/>
      <c r="J88" s="133"/>
      <c r="K88" s="133"/>
      <c r="L88" s="133"/>
      <c r="M88" s="133"/>
      <c r="N88" s="133"/>
      <c r="O88" s="133"/>
      <c r="P88" s="133"/>
      <c r="Q88" s="133"/>
      <c r="R88" s="133"/>
    </row>
    <row r="89" spans="1:18" ht="37.5" customHeight="1">
      <c r="A89" s="135"/>
      <c r="B89" s="135"/>
      <c r="C89" s="135"/>
      <c r="D89" s="135"/>
      <c r="E89" s="135"/>
      <c r="F89" s="135"/>
      <c r="G89" s="132"/>
      <c r="H89" s="132"/>
      <c r="I89" s="135"/>
      <c r="J89" s="133"/>
      <c r="K89" s="133"/>
      <c r="L89" s="133"/>
      <c r="M89" s="133"/>
      <c r="N89" s="133"/>
      <c r="O89" s="133"/>
      <c r="P89" s="133"/>
      <c r="Q89" s="133"/>
      <c r="R89" s="133"/>
    </row>
    <row r="90" spans="1:18" ht="37.5" customHeight="1">
      <c r="A90" s="135"/>
      <c r="B90" s="135"/>
      <c r="C90" s="135"/>
      <c r="D90" s="135"/>
      <c r="E90" s="135"/>
      <c r="F90" s="135"/>
      <c r="G90" s="132"/>
      <c r="H90" s="132"/>
      <c r="I90" s="135"/>
      <c r="J90" s="133"/>
      <c r="K90" s="133"/>
      <c r="L90" s="133"/>
      <c r="M90" s="133"/>
      <c r="N90" s="133"/>
      <c r="O90" s="133"/>
      <c r="P90" s="133"/>
      <c r="Q90" s="133"/>
      <c r="R90" s="133"/>
    </row>
    <row r="91" spans="1:18" ht="37.5" customHeight="1">
      <c r="A91" s="135"/>
      <c r="B91" s="135"/>
      <c r="C91" s="135"/>
      <c r="D91" s="135"/>
      <c r="E91" s="135"/>
      <c r="F91" s="135"/>
      <c r="G91" s="132"/>
      <c r="H91" s="132"/>
      <c r="I91" s="135"/>
      <c r="J91" s="133"/>
      <c r="K91" s="133"/>
      <c r="L91" s="133"/>
      <c r="M91" s="133"/>
      <c r="N91" s="133"/>
      <c r="O91" s="133"/>
      <c r="P91" s="133"/>
      <c r="Q91" s="133"/>
      <c r="R91" s="133"/>
    </row>
    <row r="92" spans="1:18" ht="37.5" customHeight="1">
      <c r="A92" s="135"/>
      <c r="B92" s="135"/>
      <c r="C92" s="135"/>
      <c r="D92" s="135"/>
      <c r="E92" s="135"/>
      <c r="F92" s="135"/>
      <c r="G92" s="132"/>
      <c r="H92" s="132"/>
      <c r="I92" s="135"/>
      <c r="J92" s="133"/>
      <c r="K92" s="133"/>
      <c r="L92" s="133"/>
      <c r="M92" s="133"/>
      <c r="N92" s="133"/>
      <c r="O92" s="133"/>
      <c r="P92" s="133"/>
      <c r="Q92" s="133"/>
      <c r="R92" s="133"/>
    </row>
    <row r="93" spans="1:18" ht="37.5" customHeight="1">
      <c r="A93" s="135"/>
      <c r="B93" s="135"/>
      <c r="C93" s="135"/>
      <c r="D93" s="135"/>
      <c r="E93" s="135"/>
      <c r="F93" s="135"/>
      <c r="G93" s="132"/>
      <c r="H93" s="132"/>
      <c r="I93" s="135"/>
      <c r="J93" s="133"/>
      <c r="K93" s="133"/>
      <c r="L93" s="133"/>
      <c r="M93" s="133"/>
      <c r="N93" s="133"/>
      <c r="O93" s="133"/>
      <c r="P93" s="133"/>
      <c r="Q93" s="133"/>
      <c r="R93" s="133"/>
    </row>
    <row r="94" spans="1:18" ht="37.5" customHeight="1">
      <c r="A94" s="135"/>
      <c r="B94" s="135"/>
      <c r="C94" s="135"/>
      <c r="D94" s="135"/>
      <c r="E94" s="135"/>
      <c r="F94" s="135"/>
      <c r="G94" s="132"/>
      <c r="H94" s="132"/>
      <c r="I94" s="135"/>
      <c r="J94" s="133"/>
      <c r="K94" s="133"/>
      <c r="L94" s="133"/>
      <c r="M94" s="133"/>
      <c r="N94" s="133"/>
      <c r="O94" s="133"/>
      <c r="P94" s="133"/>
      <c r="Q94" s="133"/>
      <c r="R94" s="133"/>
    </row>
    <row r="95" spans="1:18" ht="37.5" customHeight="1">
      <c r="A95" s="135"/>
      <c r="B95" s="135"/>
      <c r="C95" s="135"/>
      <c r="D95" s="135"/>
      <c r="E95" s="135"/>
      <c r="F95" s="135"/>
      <c r="G95" s="132"/>
      <c r="H95" s="132"/>
      <c r="I95" s="135"/>
      <c r="J95" s="133"/>
      <c r="K95" s="133"/>
      <c r="L95" s="133"/>
      <c r="M95" s="133"/>
      <c r="N95" s="133"/>
      <c r="O95" s="133"/>
      <c r="P95" s="133"/>
      <c r="Q95" s="133"/>
      <c r="R95" s="133"/>
    </row>
    <row r="96" spans="1:18" ht="37.5" customHeight="1">
      <c r="A96" s="135"/>
      <c r="B96" s="135"/>
      <c r="C96" s="135"/>
      <c r="D96" s="135"/>
      <c r="E96" s="135"/>
      <c r="F96" s="135"/>
      <c r="G96" s="132"/>
      <c r="H96" s="132"/>
      <c r="I96" s="135"/>
      <c r="J96" s="133"/>
      <c r="K96" s="133"/>
      <c r="L96" s="133"/>
      <c r="M96" s="133"/>
      <c r="N96" s="133"/>
      <c r="O96" s="133"/>
      <c r="P96" s="133"/>
      <c r="Q96" s="133"/>
      <c r="R96" s="133"/>
    </row>
    <row r="97" spans="1:18" ht="37.5" customHeight="1">
      <c r="A97" s="135"/>
      <c r="B97" s="135"/>
      <c r="C97" s="135"/>
      <c r="D97" s="135"/>
      <c r="E97" s="135"/>
      <c r="F97" s="135"/>
      <c r="G97" s="132"/>
      <c r="H97" s="132"/>
      <c r="I97" s="135"/>
      <c r="J97" s="133"/>
      <c r="K97" s="133"/>
      <c r="L97" s="133"/>
      <c r="M97" s="133"/>
      <c r="N97" s="133"/>
      <c r="O97" s="133"/>
      <c r="P97" s="133"/>
      <c r="Q97" s="133"/>
      <c r="R97" s="133"/>
    </row>
    <row r="98" spans="1:18" ht="37.5" customHeight="1">
      <c r="A98" s="135"/>
      <c r="B98" s="135"/>
      <c r="C98" s="135"/>
      <c r="D98" s="135"/>
      <c r="E98" s="135"/>
      <c r="F98" s="135"/>
      <c r="G98" s="132"/>
      <c r="H98" s="132"/>
      <c r="I98" s="135"/>
      <c r="J98" s="133"/>
      <c r="K98" s="133"/>
      <c r="L98" s="133"/>
      <c r="M98" s="133"/>
      <c r="N98" s="133"/>
      <c r="O98" s="133"/>
      <c r="P98" s="133"/>
      <c r="Q98" s="133"/>
      <c r="R98" s="133"/>
    </row>
    <row r="99" spans="1:18" ht="37.5" customHeight="1">
      <c r="A99" s="135"/>
      <c r="B99" s="135"/>
      <c r="C99" s="135"/>
      <c r="D99" s="135"/>
      <c r="E99" s="135"/>
      <c r="F99" s="135"/>
      <c r="G99" s="132"/>
      <c r="H99" s="132"/>
      <c r="I99" s="135"/>
      <c r="J99" s="133"/>
      <c r="K99" s="133"/>
      <c r="L99" s="133"/>
      <c r="M99" s="133"/>
      <c r="N99" s="133"/>
      <c r="O99" s="133"/>
      <c r="P99" s="133"/>
      <c r="Q99" s="133"/>
      <c r="R99" s="133"/>
    </row>
    <row r="100" spans="1:18" ht="37.5" customHeight="1">
      <c r="A100" s="135"/>
      <c r="B100" s="135"/>
      <c r="C100" s="135"/>
      <c r="D100" s="135"/>
      <c r="E100" s="135"/>
      <c r="F100" s="135"/>
      <c r="G100" s="132"/>
      <c r="H100" s="132"/>
      <c r="I100" s="135"/>
      <c r="J100" s="133"/>
      <c r="K100" s="133"/>
      <c r="L100" s="133"/>
      <c r="M100" s="133"/>
      <c r="N100" s="133"/>
      <c r="O100" s="133"/>
      <c r="P100" s="133"/>
      <c r="Q100" s="133"/>
      <c r="R100" s="133"/>
    </row>
    <row r="101" spans="1:18" ht="37.5" customHeight="1">
      <c r="A101" s="135"/>
      <c r="B101" s="135"/>
      <c r="C101" s="135"/>
      <c r="D101" s="135"/>
      <c r="E101" s="135"/>
      <c r="F101" s="135"/>
      <c r="G101" s="132"/>
      <c r="H101" s="132"/>
      <c r="I101" s="135"/>
      <c r="J101" s="133"/>
      <c r="K101" s="133"/>
      <c r="L101" s="133"/>
      <c r="M101" s="133"/>
      <c r="N101" s="133"/>
      <c r="O101" s="133"/>
      <c r="P101" s="133"/>
      <c r="Q101" s="133"/>
      <c r="R101" s="133"/>
    </row>
    <row r="102" spans="1:18" ht="37.5" customHeight="1">
      <c r="A102" s="135"/>
      <c r="B102" s="135"/>
      <c r="C102" s="135"/>
      <c r="D102" s="135"/>
      <c r="E102" s="135"/>
      <c r="F102" s="135"/>
      <c r="G102" s="132"/>
      <c r="H102" s="132"/>
      <c r="I102" s="135"/>
      <c r="J102" s="133"/>
      <c r="K102" s="133"/>
      <c r="L102" s="133"/>
      <c r="M102" s="133"/>
      <c r="N102" s="133"/>
      <c r="O102" s="133"/>
      <c r="P102" s="133"/>
      <c r="Q102" s="133"/>
      <c r="R102" s="133"/>
    </row>
    <row r="103" spans="1:18" ht="37.5" customHeight="1">
      <c r="A103" s="135"/>
      <c r="B103" s="135"/>
      <c r="C103" s="135"/>
      <c r="D103" s="135"/>
      <c r="E103" s="135"/>
      <c r="F103" s="135"/>
      <c r="G103" s="132"/>
      <c r="H103" s="132"/>
      <c r="I103" s="135"/>
      <c r="J103" s="133"/>
      <c r="K103" s="133"/>
      <c r="L103" s="133"/>
      <c r="M103" s="133"/>
      <c r="N103" s="133"/>
      <c r="O103" s="133"/>
      <c r="P103" s="133"/>
      <c r="Q103" s="133"/>
      <c r="R103" s="133"/>
    </row>
    <row r="104" spans="1:18" ht="37.5" customHeight="1">
      <c r="A104" s="135"/>
      <c r="B104" s="135"/>
      <c r="C104" s="135"/>
      <c r="D104" s="135"/>
      <c r="E104" s="135"/>
      <c r="F104" s="135"/>
      <c r="G104" s="132"/>
      <c r="H104" s="132"/>
      <c r="I104" s="135"/>
      <c r="J104" s="133"/>
      <c r="K104" s="133"/>
      <c r="L104" s="133"/>
      <c r="M104" s="133"/>
      <c r="N104" s="133"/>
      <c r="O104" s="133"/>
      <c r="P104" s="133"/>
      <c r="Q104" s="133"/>
      <c r="R104" s="133"/>
    </row>
    <row r="105" spans="1:18" ht="37.5" customHeight="1">
      <c r="A105" s="135"/>
      <c r="B105" s="135"/>
      <c r="C105" s="135"/>
      <c r="D105" s="135"/>
      <c r="E105" s="135"/>
      <c r="F105" s="135"/>
      <c r="G105" s="132"/>
      <c r="H105" s="132"/>
      <c r="I105" s="135"/>
      <c r="J105" s="133"/>
      <c r="K105" s="133"/>
      <c r="L105" s="133"/>
      <c r="M105" s="133"/>
      <c r="N105" s="133"/>
      <c r="O105" s="133"/>
      <c r="P105" s="133"/>
      <c r="Q105" s="133"/>
      <c r="R105" s="133"/>
    </row>
    <row r="106" spans="1:18" ht="37.5" customHeight="1">
      <c r="A106" s="135"/>
      <c r="B106" s="135"/>
      <c r="C106" s="135"/>
      <c r="D106" s="135"/>
      <c r="E106" s="135"/>
      <c r="F106" s="135"/>
      <c r="G106" s="132"/>
      <c r="H106" s="132"/>
      <c r="I106" s="135"/>
      <c r="J106" s="133"/>
      <c r="K106" s="133"/>
      <c r="L106" s="133"/>
      <c r="M106" s="133"/>
      <c r="N106" s="133"/>
      <c r="O106" s="133"/>
      <c r="P106" s="133"/>
      <c r="Q106" s="133"/>
      <c r="R106" s="133"/>
    </row>
    <row r="107" spans="1:18" ht="37.5" customHeight="1">
      <c r="A107" s="135"/>
      <c r="B107" s="135"/>
      <c r="C107" s="135"/>
      <c r="D107" s="135"/>
      <c r="E107" s="135"/>
      <c r="F107" s="135"/>
      <c r="G107" s="132"/>
      <c r="H107" s="132"/>
      <c r="I107" s="135"/>
      <c r="J107" s="133"/>
      <c r="K107" s="133"/>
      <c r="L107" s="133"/>
      <c r="M107" s="133"/>
      <c r="N107" s="133"/>
      <c r="O107" s="133"/>
      <c r="P107" s="133"/>
      <c r="Q107" s="133"/>
      <c r="R107" s="133"/>
    </row>
    <row r="108" spans="1:18" ht="37.5" customHeight="1">
      <c r="A108" s="135"/>
      <c r="B108" s="135"/>
      <c r="C108" s="135"/>
      <c r="D108" s="135"/>
      <c r="E108" s="135"/>
      <c r="F108" s="135"/>
      <c r="G108" s="132"/>
      <c r="H108" s="132"/>
      <c r="I108" s="135"/>
      <c r="J108" s="133"/>
      <c r="K108" s="133"/>
      <c r="L108" s="133"/>
      <c r="M108" s="133"/>
      <c r="N108" s="133"/>
      <c r="O108" s="133"/>
      <c r="P108" s="133"/>
      <c r="Q108" s="133"/>
      <c r="R108" s="133"/>
    </row>
    <row r="109" spans="1:18" ht="37.5" customHeight="1">
      <c r="A109" s="135"/>
      <c r="B109" s="135"/>
      <c r="C109" s="135"/>
      <c r="D109" s="135"/>
      <c r="E109" s="135"/>
      <c r="F109" s="135"/>
      <c r="G109" s="132"/>
      <c r="H109" s="132"/>
      <c r="I109" s="135"/>
      <c r="J109" s="133"/>
      <c r="K109" s="133"/>
      <c r="L109" s="133"/>
      <c r="M109" s="133"/>
      <c r="N109" s="133"/>
      <c r="O109" s="133"/>
      <c r="P109" s="133"/>
      <c r="Q109" s="133"/>
      <c r="R109" s="133"/>
    </row>
    <row r="110" spans="1:18" ht="37.5" customHeight="1">
      <c r="A110" s="135"/>
      <c r="B110" s="135"/>
      <c r="C110" s="135"/>
      <c r="D110" s="135"/>
      <c r="E110" s="135"/>
      <c r="F110" s="135"/>
      <c r="G110" s="132"/>
      <c r="H110" s="132"/>
      <c r="I110" s="135"/>
      <c r="J110" s="133"/>
      <c r="K110" s="133"/>
      <c r="L110" s="133"/>
      <c r="M110" s="133"/>
      <c r="N110" s="133"/>
      <c r="O110" s="133"/>
      <c r="P110" s="133"/>
      <c r="Q110" s="133"/>
      <c r="R110" s="133"/>
    </row>
    <row r="111" spans="1:18" ht="37.5" customHeight="1">
      <c r="A111" s="135"/>
      <c r="B111" s="135"/>
      <c r="C111" s="135"/>
      <c r="D111" s="135"/>
      <c r="E111" s="135"/>
      <c r="F111" s="135"/>
      <c r="G111" s="132"/>
      <c r="H111" s="132"/>
      <c r="I111" s="135"/>
      <c r="J111" s="133"/>
      <c r="K111" s="133"/>
      <c r="L111" s="133"/>
      <c r="M111" s="133"/>
      <c r="N111" s="133"/>
      <c r="O111" s="133"/>
      <c r="P111" s="133"/>
      <c r="Q111" s="133"/>
      <c r="R111" s="133"/>
    </row>
    <row r="112" spans="1:18" ht="37.5" customHeight="1">
      <c r="A112" s="135"/>
      <c r="B112" s="135"/>
      <c r="C112" s="135"/>
      <c r="D112" s="135"/>
      <c r="E112" s="135"/>
      <c r="F112" s="135"/>
      <c r="G112" s="132"/>
      <c r="H112" s="132"/>
      <c r="I112" s="135"/>
      <c r="J112" s="133"/>
      <c r="K112" s="133"/>
      <c r="L112" s="133"/>
      <c r="M112" s="133"/>
      <c r="N112" s="133"/>
      <c r="O112" s="133"/>
      <c r="P112" s="133"/>
      <c r="Q112" s="133"/>
      <c r="R112" s="133"/>
    </row>
    <row r="113" spans="1:18" ht="37.5" customHeight="1">
      <c r="A113" s="135"/>
      <c r="B113" s="135"/>
      <c r="C113" s="135"/>
      <c r="D113" s="135"/>
      <c r="E113" s="135"/>
      <c r="F113" s="135"/>
      <c r="G113" s="132"/>
      <c r="H113" s="132"/>
      <c r="I113" s="135"/>
      <c r="J113" s="133"/>
      <c r="K113" s="133"/>
      <c r="L113" s="133"/>
      <c r="M113" s="133"/>
      <c r="N113" s="133"/>
      <c r="O113" s="133"/>
      <c r="P113" s="133"/>
      <c r="Q113" s="133"/>
      <c r="R113" s="133"/>
    </row>
    <row r="114" spans="1:18" ht="37.5" customHeight="1">
      <c r="A114" s="135"/>
      <c r="B114" s="135"/>
      <c r="C114" s="135"/>
      <c r="D114" s="135"/>
      <c r="E114" s="135"/>
      <c r="F114" s="135"/>
      <c r="G114" s="132"/>
      <c r="H114" s="132"/>
      <c r="I114" s="135"/>
      <c r="J114" s="133"/>
      <c r="K114" s="133"/>
      <c r="L114" s="133"/>
      <c r="M114" s="133"/>
      <c r="N114" s="133"/>
      <c r="O114" s="133"/>
      <c r="P114" s="133"/>
      <c r="Q114" s="133"/>
      <c r="R114" s="133"/>
    </row>
    <row r="115" spans="1:18" ht="37.5" customHeight="1">
      <c r="A115" s="135"/>
      <c r="B115" s="135"/>
      <c r="C115" s="135"/>
      <c r="D115" s="135"/>
      <c r="E115" s="135"/>
      <c r="F115" s="135"/>
      <c r="G115" s="132"/>
      <c r="H115" s="132"/>
      <c r="I115" s="135"/>
      <c r="J115" s="133"/>
      <c r="K115" s="133"/>
      <c r="L115" s="133"/>
      <c r="M115" s="133"/>
      <c r="N115" s="133"/>
      <c r="O115" s="133"/>
      <c r="P115" s="133"/>
      <c r="Q115" s="133"/>
      <c r="R115" s="133"/>
    </row>
    <row r="116" spans="1:18" ht="37.5" customHeight="1">
      <c r="A116" s="135"/>
      <c r="B116" s="135"/>
      <c r="C116" s="135"/>
      <c r="D116" s="135"/>
      <c r="E116" s="135"/>
      <c r="F116" s="135"/>
      <c r="G116" s="132"/>
      <c r="H116" s="132"/>
      <c r="I116" s="135"/>
      <c r="J116" s="133"/>
      <c r="K116" s="133"/>
      <c r="L116" s="133"/>
      <c r="M116" s="133"/>
      <c r="N116" s="133"/>
      <c r="O116" s="133"/>
      <c r="P116" s="133"/>
      <c r="Q116" s="133"/>
      <c r="R116" s="133"/>
    </row>
    <row r="117" spans="1:18" ht="37.5" customHeight="1">
      <c r="A117" s="135"/>
      <c r="B117" s="135"/>
      <c r="C117" s="135"/>
      <c r="D117" s="135"/>
      <c r="E117" s="135"/>
      <c r="F117" s="135"/>
      <c r="G117" s="132"/>
      <c r="H117" s="132"/>
      <c r="I117" s="135"/>
      <c r="J117" s="133"/>
      <c r="K117" s="133"/>
      <c r="L117" s="133"/>
      <c r="M117" s="133"/>
      <c r="N117" s="133"/>
      <c r="O117" s="133"/>
      <c r="P117" s="133"/>
      <c r="Q117" s="133"/>
      <c r="R117" s="133"/>
    </row>
    <row r="118" spans="1:18" ht="37.5" customHeight="1">
      <c r="A118" s="135"/>
      <c r="B118" s="135"/>
      <c r="C118" s="135"/>
      <c r="D118" s="135"/>
      <c r="E118" s="135"/>
      <c r="F118" s="135"/>
      <c r="G118" s="132"/>
      <c r="H118" s="132"/>
      <c r="I118" s="135"/>
      <c r="J118" s="133"/>
      <c r="K118" s="133"/>
      <c r="L118" s="133"/>
      <c r="M118" s="133"/>
      <c r="N118" s="133"/>
      <c r="O118" s="133"/>
      <c r="P118" s="133"/>
      <c r="Q118" s="133"/>
      <c r="R118" s="133"/>
    </row>
    <row r="119" spans="1:18" ht="37.5" customHeight="1">
      <c r="A119" s="135"/>
      <c r="B119" s="135"/>
      <c r="C119" s="135"/>
      <c r="D119" s="135"/>
      <c r="E119" s="135"/>
      <c r="F119" s="135"/>
      <c r="G119" s="132"/>
      <c r="H119" s="132"/>
      <c r="I119" s="135"/>
      <c r="J119" s="133"/>
      <c r="K119" s="133"/>
      <c r="L119" s="133"/>
      <c r="M119" s="133"/>
      <c r="N119" s="133"/>
      <c r="O119" s="133"/>
      <c r="P119" s="133"/>
      <c r="Q119" s="133"/>
      <c r="R119" s="133"/>
    </row>
    <row r="120" spans="1:18" ht="37.5" customHeight="1">
      <c r="A120" s="135"/>
      <c r="B120" s="135"/>
      <c r="C120" s="135"/>
      <c r="D120" s="135"/>
      <c r="E120" s="135"/>
      <c r="F120" s="135"/>
      <c r="G120" s="132"/>
      <c r="H120" s="132"/>
      <c r="I120" s="135"/>
      <c r="J120" s="133"/>
      <c r="K120" s="133"/>
      <c r="L120" s="133"/>
      <c r="M120" s="133"/>
      <c r="N120" s="133"/>
      <c r="O120" s="133"/>
      <c r="P120" s="133"/>
      <c r="Q120" s="133"/>
      <c r="R120" s="133"/>
    </row>
    <row r="121" spans="1:18" ht="37.5" customHeight="1">
      <c r="A121" s="135"/>
      <c r="B121" s="135"/>
      <c r="C121" s="135"/>
      <c r="D121" s="135"/>
      <c r="E121" s="135"/>
      <c r="F121" s="135"/>
      <c r="G121" s="132"/>
      <c r="H121" s="132"/>
      <c r="I121" s="135"/>
      <c r="J121" s="133"/>
      <c r="K121" s="133"/>
      <c r="L121" s="133"/>
      <c r="M121" s="133"/>
      <c r="N121" s="133"/>
      <c r="O121" s="133"/>
      <c r="P121" s="133"/>
      <c r="Q121" s="133"/>
      <c r="R121" s="133"/>
    </row>
    <row r="122" spans="1:18" ht="37.5" customHeight="1">
      <c r="A122" s="135"/>
      <c r="B122" s="135"/>
      <c r="C122" s="135"/>
      <c r="D122" s="135"/>
      <c r="E122" s="135"/>
      <c r="F122" s="135"/>
      <c r="G122" s="132"/>
      <c r="H122" s="132"/>
      <c r="I122" s="135"/>
      <c r="J122" s="133"/>
      <c r="K122" s="133"/>
      <c r="L122" s="133"/>
      <c r="M122" s="133"/>
      <c r="N122" s="133"/>
      <c r="O122" s="133"/>
      <c r="P122" s="133"/>
      <c r="Q122" s="133"/>
      <c r="R122" s="133"/>
    </row>
    <row r="123" spans="1:18" ht="37.5" customHeight="1">
      <c r="A123" s="135"/>
      <c r="B123" s="135"/>
      <c r="C123" s="135"/>
      <c r="D123" s="135"/>
      <c r="E123" s="135"/>
      <c r="F123" s="135"/>
      <c r="G123" s="132"/>
      <c r="H123" s="132"/>
      <c r="I123" s="135"/>
      <c r="J123" s="133"/>
      <c r="K123" s="133"/>
      <c r="L123" s="133"/>
      <c r="M123" s="133"/>
      <c r="N123" s="133"/>
      <c r="O123" s="133"/>
      <c r="P123" s="133"/>
      <c r="Q123" s="133"/>
      <c r="R123" s="133"/>
    </row>
    <row r="124" spans="1:18" ht="37.5" customHeight="1">
      <c r="A124" s="135"/>
      <c r="B124" s="135"/>
      <c r="C124" s="135"/>
      <c r="D124" s="135"/>
      <c r="E124" s="135"/>
      <c r="F124" s="135"/>
      <c r="G124" s="132"/>
      <c r="H124" s="132"/>
      <c r="I124" s="135"/>
      <c r="J124" s="133"/>
      <c r="K124" s="133"/>
      <c r="L124" s="133"/>
      <c r="M124" s="133"/>
      <c r="N124" s="133"/>
      <c r="O124" s="133"/>
      <c r="P124" s="133"/>
      <c r="Q124" s="133"/>
      <c r="R124" s="133"/>
    </row>
    <row r="125" spans="1:18" ht="37.5" customHeight="1">
      <c r="A125" s="135"/>
      <c r="B125" s="135"/>
      <c r="C125" s="135"/>
      <c r="D125" s="135"/>
      <c r="E125" s="135"/>
      <c r="F125" s="135"/>
      <c r="G125" s="132"/>
      <c r="H125" s="132"/>
      <c r="I125" s="135"/>
      <c r="J125" s="133"/>
      <c r="K125" s="133"/>
      <c r="L125" s="133"/>
      <c r="M125" s="133"/>
      <c r="N125" s="133"/>
      <c r="O125" s="133"/>
      <c r="P125" s="133"/>
      <c r="Q125" s="133"/>
      <c r="R125" s="133"/>
    </row>
    <row r="126" spans="1:18" ht="37.5" customHeight="1">
      <c r="A126" s="135"/>
      <c r="B126" s="135"/>
      <c r="C126" s="135"/>
      <c r="D126" s="135"/>
      <c r="E126" s="135"/>
      <c r="F126" s="135"/>
      <c r="G126" s="132"/>
      <c r="H126" s="132"/>
      <c r="I126" s="135"/>
      <c r="J126" s="133"/>
      <c r="K126" s="133"/>
      <c r="L126" s="133"/>
      <c r="M126" s="133"/>
      <c r="N126" s="133"/>
      <c r="O126" s="133"/>
      <c r="P126" s="133"/>
      <c r="Q126" s="133"/>
      <c r="R126" s="133"/>
    </row>
    <row r="127" spans="1:18" ht="37.5" customHeight="1">
      <c r="A127" s="135"/>
      <c r="B127" s="135"/>
      <c r="C127" s="135"/>
      <c r="D127" s="135"/>
      <c r="E127" s="135"/>
      <c r="F127" s="135"/>
      <c r="G127" s="132"/>
      <c r="H127" s="132"/>
      <c r="I127" s="135"/>
      <c r="J127" s="133"/>
      <c r="K127" s="133"/>
      <c r="L127" s="133"/>
      <c r="M127" s="133"/>
      <c r="N127" s="133"/>
      <c r="O127" s="133"/>
      <c r="P127" s="133"/>
      <c r="Q127" s="133"/>
      <c r="R127" s="133"/>
    </row>
    <row r="128" spans="1:18" ht="37.5" customHeight="1">
      <c r="A128" s="135"/>
      <c r="B128" s="135"/>
      <c r="C128" s="135"/>
      <c r="D128" s="135"/>
      <c r="E128" s="135"/>
      <c r="F128" s="135"/>
      <c r="G128" s="132"/>
      <c r="H128" s="132"/>
      <c r="I128" s="135"/>
      <c r="J128" s="133"/>
      <c r="K128" s="133"/>
      <c r="L128" s="133"/>
      <c r="M128" s="133"/>
      <c r="N128" s="133"/>
      <c r="O128" s="133"/>
      <c r="P128" s="133"/>
      <c r="Q128" s="133"/>
      <c r="R128" s="133"/>
    </row>
    <row r="129" spans="1:18" ht="37.5" customHeight="1">
      <c r="A129" s="135"/>
      <c r="B129" s="135"/>
      <c r="C129" s="135"/>
      <c r="D129" s="135"/>
      <c r="E129" s="135"/>
      <c r="F129" s="135"/>
      <c r="G129" s="132"/>
      <c r="H129" s="132"/>
      <c r="I129" s="135"/>
      <c r="J129" s="133"/>
      <c r="K129" s="133"/>
      <c r="L129" s="133"/>
      <c r="M129" s="133"/>
      <c r="N129" s="133"/>
      <c r="O129" s="133"/>
      <c r="P129" s="133"/>
      <c r="Q129" s="133"/>
      <c r="R129" s="133"/>
    </row>
    <row r="130" spans="1:18" ht="37.5" customHeight="1">
      <c r="A130" s="135"/>
      <c r="B130" s="135"/>
      <c r="C130" s="135"/>
      <c r="D130" s="135"/>
      <c r="E130" s="135"/>
      <c r="F130" s="135"/>
      <c r="G130" s="132"/>
      <c r="H130" s="132"/>
      <c r="I130" s="135"/>
      <c r="J130" s="133"/>
      <c r="K130" s="133"/>
      <c r="L130" s="133"/>
      <c r="M130" s="133"/>
      <c r="N130" s="133"/>
      <c r="O130" s="133"/>
      <c r="P130" s="133"/>
      <c r="Q130" s="133"/>
      <c r="R130" s="133"/>
    </row>
    <row r="131" spans="1:18" ht="37.5" customHeight="1">
      <c r="A131" s="135"/>
      <c r="B131" s="135"/>
      <c r="C131" s="135"/>
      <c r="D131" s="135"/>
      <c r="E131" s="135"/>
      <c r="F131" s="135"/>
      <c r="G131" s="132"/>
      <c r="H131" s="132"/>
      <c r="I131" s="135"/>
      <c r="J131" s="133"/>
      <c r="K131" s="133"/>
      <c r="L131" s="133"/>
      <c r="M131" s="133"/>
      <c r="N131" s="133"/>
      <c r="O131" s="133"/>
      <c r="P131" s="133"/>
      <c r="Q131" s="133"/>
      <c r="R131" s="133"/>
    </row>
    <row r="132" spans="1:18" ht="37.5" customHeight="1">
      <c r="A132" s="135"/>
      <c r="B132" s="135"/>
      <c r="C132" s="135"/>
      <c r="D132" s="135"/>
      <c r="E132" s="135"/>
      <c r="F132" s="135"/>
      <c r="G132" s="132"/>
      <c r="H132" s="132"/>
      <c r="I132" s="135"/>
      <c r="J132" s="133"/>
      <c r="K132" s="133"/>
      <c r="L132" s="133"/>
      <c r="M132" s="133"/>
      <c r="N132" s="133"/>
      <c r="O132" s="133"/>
      <c r="P132" s="133"/>
      <c r="Q132" s="133"/>
      <c r="R132" s="133"/>
    </row>
    <row r="133" spans="1:18" ht="37.5" customHeight="1">
      <c r="A133" s="135"/>
      <c r="B133" s="135"/>
      <c r="C133" s="135"/>
      <c r="D133" s="135"/>
      <c r="E133" s="135"/>
      <c r="F133" s="135"/>
      <c r="G133" s="132"/>
      <c r="H133" s="132"/>
      <c r="I133" s="135"/>
      <c r="J133" s="133"/>
      <c r="K133" s="133"/>
      <c r="L133" s="133"/>
      <c r="M133" s="133"/>
      <c r="N133" s="133"/>
      <c r="O133" s="133"/>
      <c r="P133" s="133"/>
      <c r="Q133" s="133"/>
      <c r="R133" s="133"/>
    </row>
    <row r="134" spans="1:18" ht="37.5" customHeight="1">
      <c r="A134" s="135"/>
      <c r="B134" s="135"/>
      <c r="C134" s="135"/>
      <c r="D134" s="135"/>
      <c r="E134" s="135"/>
      <c r="F134" s="135"/>
      <c r="G134" s="132"/>
      <c r="H134" s="132"/>
      <c r="I134" s="135"/>
      <c r="J134" s="133"/>
      <c r="K134" s="133"/>
      <c r="L134" s="133"/>
      <c r="M134" s="133"/>
      <c r="N134" s="133"/>
      <c r="O134" s="133"/>
      <c r="P134" s="133"/>
      <c r="Q134" s="133"/>
      <c r="R134" s="133"/>
    </row>
    <row r="135" spans="1:18" ht="37.5" customHeight="1">
      <c r="A135" s="135"/>
      <c r="B135" s="135"/>
      <c r="C135" s="135"/>
      <c r="D135" s="135"/>
      <c r="E135" s="135"/>
      <c r="F135" s="135"/>
      <c r="G135" s="132"/>
      <c r="H135" s="132"/>
      <c r="I135" s="135"/>
      <c r="J135" s="133"/>
      <c r="K135" s="133"/>
      <c r="L135" s="133"/>
      <c r="M135" s="133"/>
      <c r="N135" s="133"/>
      <c r="O135" s="133"/>
      <c r="P135" s="133"/>
      <c r="Q135" s="133"/>
      <c r="R135" s="133"/>
    </row>
    <row r="136" spans="1:18" ht="37.5" customHeight="1">
      <c r="A136" s="135"/>
      <c r="B136" s="135"/>
      <c r="C136" s="135"/>
      <c r="D136" s="135"/>
      <c r="E136" s="135"/>
      <c r="F136" s="135"/>
      <c r="G136" s="132"/>
      <c r="H136" s="132"/>
      <c r="I136" s="135"/>
      <c r="J136" s="133"/>
      <c r="K136" s="133"/>
      <c r="L136" s="133"/>
      <c r="M136" s="133"/>
      <c r="N136" s="133"/>
      <c r="O136" s="133"/>
      <c r="P136" s="133"/>
      <c r="Q136" s="133"/>
      <c r="R136" s="133"/>
    </row>
    <row r="137" spans="1:18" ht="37.5" customHeight="1">
      <c r="A137" s="135"/>
      <c r="B137" s="135"/>
      <c r="C137" s="135"/>
      <c r="D137" s="135"/>
      <c r="E137" s="135"/>
      <c r="F137" s="135"/>
      <c r="G137" s="132"/>
      <c r="H137" s="132"/>
      <c r="I137" s="135"/>
      <c r="J137" s="133"/>
      <c r="K137" s="133"/>
      <c r="L137" s="133"/>
      <c r="M137" s="133"/>
      <c r="N137" s="133"/>
      <c r="O137" s="133"/>
      <c r="P137" s="133"/>
      <c r="Q137" s="133"/>
      <c r="R137" s="133"/>
    </row>
    <row r="138" spans="1:18" ht="37.5" customHeight="1">
      <c r="A138" s="135"/>
      <c r="B138" s="135"/>
      <c r="C138" s="135"/>
      <c r="D138" s="135"/>
      <c r="E138" s="135"/>
      <c r="F138" s="135"/>
      <c r="G138" s="132"/>
      <c r="H138" s="132"/>
      <c r="I138" s="135"/>
      <c r="J138" s="133"/>
      <c r="K138" s="133"/>
      <c r="L138" s="133"/>
      <c r="M138" s="133"/>
      <c r="N138" s="133"/>
      <c r="O138" s="133"/>
      <c r="P138" s="133"/>
      <c r="Q138" s="133"/>
      <c r="R138" s="133"/>
    </row>
    <row r="139" spans="1:18" ht="37.5" customHeight="1">
      <c r="A139" s="135"/>
      <c r="B139" s="135"/>
      <c r="C139" s="135"/>
      <c r="D139" s="135"/>
      <c r="E139" s="135"/>
      <c r="F139" s="135"/>
      <c r="G139" s="132"/>
      <c r="H139" s="132"/>
      <c r="I139" s="135"/>
      <c r="J139" s="133"/>
      <c r="K139" s="133"/>
      <c r="L139" s="133"/>
      <c r="M139" s="133"/>
      <c r="N139" s="133"/>
      <c r="O139" s="133"/>
      <c r="P139" s="133"/>
      <c r="Q139" s="133"/>
      <c r="R139" s="133"/>
    </row>
    <row r="140" spans="1:18" ht="37.5" customHeight="1">
      <c r="A140" s="135"/>
      <c r="B140" s="135"/>
      <c r="C140" s="135"/>
      <c r="D140" s="135"/>
      <c r="E140" s="135"/>
      <c r="F140" s="135"/>
      <c r="G140" s="132"/>
      <c r="H140" s="132"/>
      <c r="I140" s="135"/>
      <c r="J140" s="133"/>
      <c r="K140" s="133"/>
      <c r="L140" s="133"/>
      <c r="M140" s="133"/>
      <c r="N140" s="133"/>
      <c r="O140" s="133"/>
      <c r="P140" s="133"/>
      <c r="Q140" s="133"/>
      <c r="R140" s="133"/>
    </row>
    <row r="141" spans="1:18" ht="37.5" customHeight="1">
      <c r="A141" s="135"/>
      <c r="B141" s="135"/>
      <c r="C141" s="135"/>
      <c r="D141" s="135"/>
      <c r="E141" s="135"/>
      <c r="F141" s="135"/>
      <c r="G141" s="132"/>
      <c r="H141" s="132"/>
      <c r="I141" s="135"/>
      <c r="J141" s="133"/>
      <c r="K141" s="133"/>
      <c r="L141" s="133"/>
      <c r="M141" s="133"/>
      <c r="N141" s="133"/>
      <c r="O141" s="133"/>
      <c r="P141" s="133"/>
      <c r="Q141" s="133"/>
      <c r="R141" s="133"/>
    </row>
    <row r="142" spans="1:18" ht="37.5" customHeight="1">
      <c r="A142" s="135"/>
      <c r="B142" s="135"/>
      <c r="C142" s="135"/>
      <c r="D142" s="135"/>
      <c r="E142" s="135"/>
      <c r="F142" s="135"/>
      <c r="G142" s="132"/>
      <c r="H142" s="132"/>
      <c r="I142" s="135"/>
      <c r="J142" s="133"/>
      <c r="K142" s="133"/>
      <c r="L142" s="133"/>
      <c r="M142" s="133"/>
      <c r="N142" s="133"/>
      <c r="O142" s="133"/>
      <c r="P142" s="133"/>
      <c r="Q142" s="133"/>
      <c r="R142" s="133"/>
    </row>
    <row r="143" spans="1:18" ht="37.5" customHeight="1">
      <c r="A143" s="135"/>
      <c r="B143" s="135"/>
      <c r="C143" s="135"/>
      <c r="D143" s="135"/>
      <c r="E143" s="135"/>
      <c r="F143" s="135"/>
      <c r="G143" s="132"/>
      <c r="H143" s="132"/>
      <c r="I143" s="135"/>
      <c r="J143" s="133"/>
      <c r="K143" s="133"/>
      <c r="L143" s="133"/>
      <c r="M143" s="133"/>
      <c r="N143" s="133"/>
      <c r="O143" s="133"/>
      <c r="P143" s="133"/>
      <c r="Q143" s="133"/>
      <c r="R143" s="133"/>
    </row>
    <row r="144" spans="1:18" ht="37.5" customHeight="1">
      <c r="A144" s="135"/>
      <c r="B144" s="135"/>
      <c r="C144" s="135"/>
      <c r="D144" s="135"/>
      <c r="E144" s="135"/>
      <c r="F144" s="135"/>
      <c r="G144" s="132"/>
      <c r="H144" s="132"/>
      <c r="I144" s="135"/>
      <c r="J144" s="133"/>
      <c r="K144" s="133"/>
      <c r="L144" s="133"/>
      <c r="M144" s="133"/>
      <c r="N144" s="133"/>
      <c r="O144" s="133"/>
      <c r="P144" s="133"/>
      <c r="Q144" s="133"/>
      <c r="R144" s="133"/>
    </row>
    <row r="145" spans="1:18" ht="37.5" customHeight="1">
      <c r="A145" s="135"/>
      <c r="B145" s="135"/>
      <c r="C145" s="135"/>
      <c r="D145" s="135"/>
      <c r="E145" s="135"/>
      <c r="F145" s="135"/>
      <c r="G145" s="132"/>
      <c r="H145" s="132"/>
      <c r="I145" s="135"/>
      <c r="J145" s="133"/>
      <c r="K145" s="133"/>
      <c r="L145" s="133"/>
      <c r="M145" s="133"/>
      <c r="N145" s="133"/>
      <c r="O145" s="133"/>
      <c r="P145" s="133"/>
      <c r="Q145" s="133"/>
      <c r="R145" s="133"/>
    </row>
    <row r="146" spans="1:18" ht="37.5" customHeight="1">
      <c r="A146" s="135"/>
      <c r="B146" s="135"/>
      <c r="C146" s="135"/>
      <c r="D146" s="135"/>
      <c r="E146" s="135"/>
      <c r="F146" s="135"/>
      <c r="G146" s="132"/>
      <c r="H146" s="132"/>
      <c r="I146" s="135"/>
      <c r="J146" s="133"/>
      <c r="K146" s="133"/>
      <c r="L146" s="133"/>
      <c r="M146" s="133"/>
      <c r="N146" s="133"/>
      <c r="O146" s="133"/>
      <c r="P146" s="133"/>
      <c r="Q146" s="133"/>
      <c r="R146" s="133"/>
    </row>
    <row r="147" spans="1:18" ht="37.5" customHeight="1">
      <c r="A147" s="135"/>
      <c r="B147" s="133"/>
      <c r="C147" s="133"/>
      <c r="D147" s="133"/>
      <c r="E147" s="133"/>
      <c r="F147" s="133"/>
      <c r="G147" s="132"/>
      <c r="H147" s="120"/>
      <c r="I147" s="133"/>
      <c r="J147" s="133"/>
      <c r="K147" s="133"/>
      <c r="L147" s="133"/>
      <c r="M147" s="133"/>
      <c r="N147" s="133"/>
      <c r="O147" s="133"/>
      <c r="P147" s="133"/>
      <c r="Q147" s="133"/>
      <c r="R147" s="133"/>
    </row>
    <row r="148" spans="1:18" ht="37.5" customHeight="1">
      <c r="A148" s="135"/>
      <c r="B148" s="133"/>
      <c r="C148" s="133"/>
      <c r="D148" s="133"/>
      <c r="E148" s="133"/>
      <c r="F148" s="133"/>
      <c r="G148" s="132"/>
      <c r="H148" s="120"/>
      <c r="I148" s="133"/>
      <c r="J148" s="133"/>
      <c r="K148" s="133"/>
      <c r="L148" s="133"/>
      <c r="M148" s="133"/>
      <c r="N148" s="133"/>
      <c r="O148" s="133"/>
      <c r="P148" s="133"/>
      <c r="Q148" s="133"/>
      <c r="R148" s="133"/>
    </row>
    <row r="149" spans="1:18" ht="37.5" customHeight="1">
      <c r="A149" s="135"/>
      <c r="B149" s="133"/>
      <c r="C149" s="133"/>
      <c r="D149" s="133"/>
      <c r="E149" s="133"/>
      <c r="F149" s="133"/>
      <c r="G149" s="132"/>
      <c r="H149" s="120"/>
      <c r="I149" s="133"/>
      <c r="J149" s="133"/>
      <c r="K149" s="133"/>
      <c r="L149" s="133"/>
      <c r="M149" s="133"/>
      <c r="N149" s="133"/>
      <c r="O149" s="133"/>
      <c r="P149" s="133"/>
      <c r="Q149" s="133"/>
      <c r="R149" s="133"/>
    </row>
    <row r="150" spans="1:18" ht="37.5" customHeight="1">
      <c r="A150" s="133"/>
      <c r="B150" s="133"/>
      <c r="C150" s="133"/>
      <c r="D150" s="133"/>
      <c r="E150" s="133"/>
      <c r="F150" s="133"/>
      <c r="G150" s="132"/>
      <c r="H150" s="120"/>
      <c r="I150" s="133"/>
      <c r="J150" s="133"/>
      <c r="K150" s="133"/>
      <c r="L150" s="133"/>
      <c r="M150" s="133"/>
      <c r="N150" s="133"/>
      <c r="O150" s="133"/>
      <c r="P150" s="133"/>
      <c r="Q150" s="133"/>
      <c r="R150" s="133"/>
    </row>
    <row r="151" spans="1:18" ht="37.5" customHeight="1">
      <c r="A151" s="133"/>
      <c r="B151" s="133"/>
      <c r="C151" s="133"/>
      <c r="D151" s="133"/>
      <c r="E151" s="133"/>
      <c r="F151" s="133"/>
      <c r="G151" s="132"/>
      <c r="H151" s="120"/>
      <c r="I151" s="133"/>
      <c r="J151" s="133"/>
      <c r="K151" s="133"/>
      <c r="L151" s="133"/>
      <c r="M151" s="133"/>
      <c r="N151" s="133"/>
      <c r="O151" s="133"/>
      <c r="P151" s="133"/>
      <c r="Q151" s="133"/>
      <c r="R151" s="133"/>
    </row>
    <row r="152" spans="1:18" ht="37.5" customHeight="1">
      <c r="A152" s="133"/>
      <c r="B152" s="133"/>
      <c r="C152" s="133"/>
      <c r="D152" s="133"/>
      <c r="E152" s="133"/>
      <c r="F152" s="133"/>
      <c r="G152" s="132"/>
      <c r="H152" s="120"/>
      <c r="I152" s="133"/>
      <c r="J152" s="133"/>
      <c r="K152" s="133"/>
      <c r="L152" s="133"/>
      <c r="M152" s="133"/>
      <c r="N152" s="133"/>
      <c r="O152" s="133"/>
      <c r="P152" s="133"/>
      <c r="Q152" s="133"/>
      <c r="R152" s="133"/>
    </row>
    <row r="153" spans="1:18" ht="37.5" customHeight="1">
      <c r="A153" s="133"/>
      <c r="B153" s="133"/>
      <c r="C153" s="133"/>
      <c r="D153" s="133"/>
      <c r="E153" s="133"/>
      <c r="F153" s="133"/>
      <c r="G153" s="132"/>
      <c r="H153" s="120"/>
      <c r="I153" s="133"/>
      <c r="J153" s="133"/>
      <c r="K153" s="133"/>
      <c r="L153" s="133"/>
      <c r="M153" s="133"/>
      <c r="N153" s="133"/>
      <c r="O153" s="133"/>
      <c r="P153" s="133"/>
      <c r="Q153" s="133"/>
      <c r="R153" s="133"/>
    </row>
    <row r="154" spans="1:18" ht="37.5" customHeight="1">
      <c r="A154" s="133"/>
      <c r="B154" s="133"/>
      <c r="C154" s="133"/>
      <c r="D154" s="133"/>
      <c r="E154" s="133"/>
      <c r="F154" s="133"/>
      <c r="G154" s="132"/>
      <c r="H154" s="120"/>
      <c r="I154" s="133"/>
      <c r="J154" s="133"/>
      <c r="K154" s="133"/>
      <c r="L154" s="133"/>
      <c r="M154" s="133"/>
      <c r="N154" s="133"/>
      <c r="O154" s="133"/>
      <c r="P154" s="133"/>
      <c r="Q154" s="133"/>
      <c r="R154" s="133"/>
    </row>
    <row r="155" spans="1:18" ht="37.5" customHeight="1">
      <c r="A155" s="133"/>
      <c r="B155" s="133"/>
      <c r="C155" s="133"/>
      <c r="D155" s="133"/>
      <c r="E155" s="133"/>
      <c r="F155" s="133"/>
      <c r="G155" s="132"/>
      <c r="H155" s="120"/>
      <c r="I155" s="133"/>
      <c r="J155" s="133"/>
      <c r="K155" s="133"/>
      <c r="L155" s="133"/>
      <c r="M155" s="133"/>
      <c r="N155" s="133"/>
      <c r="O155" s="133"/>
      <c r="P155" s="133"/>
      <c r="Q155" s="133"/>
      <c r="R155" s="133"/>
    </row>
    <row r="156" spans="1:18" ht="37.5" customHeight="1">
      <c r="A156" s="133"/>
      <c r="B156" s="133"/>
      <c r="C156" s="133"/>
      <c r="D156" s="133"/>
      <c r="E156" s="133"/>
      <c r="F156" s="133"/>
      <c r="G156" s="132"/>
      <c r="H156" s="120"/>
      <c r="I156" s="133"/>
      <c r="J156" s="133"/>
      <c r="K156" s="133"/>
      <c r="L156" s="133"/>
      <c r="M156" s="133"/>
      <c r="N156" s="133"/>
      <c r="O156" s="133"/>
      <c r="P156" s="133"/>
      <c r="Q156" s="133"/>
      <c r="R156" s="133"/>
    </row>
    <row r="157" spans="1:18" ht="37.5" customHeight="1">
      <c r="A157" s="133"/>
      <c r="B157" s="133"/>
      <c r="C157" s="133"/>
      <c r="D157" s="133"/>
      <c r="E157" s="133"/>
      <c r="F157" s="133"/>
      <c r="G157" s="132"/>
      <c r="H157" s="120"/>
      <c r="I157" s="133"/>
      <c r="J157" s="133"/>
      <c r="K157" s="133"/>
      <c r="L157" s="133"/>
      <c r="M157" s="133"/>
      <c r="N157" s="133"/>
      <c r="O157" s="133"/>
      <c r="P157" s="133"/>
      <c r="Q157" s="133"/>
      <c r="R157" s="133"/>
    </row>
    <row r="158" spans="1:18" ht="37.5" customHeight="1">
      <c r="A158" s="133"/>
      <c r="B158" s="133"/>
      <c r="C158" s="133"/>
      <c r="D158" s="133"/>
      <c r="E158" s="133"/>
      <c r="F158" s="133"/>
      <c r="G158" s="132"/>
      <c r="H158" s="120"/>
      <c r="I158" s="133"/>
      <c r="J158" s="133"/>
      <c r="K158" s="133"/>
      <c r="L158" s="133"/>
      <c r="M158" s="133"/>
      <c r="N158" s="133"/>
      <c r="O158" s="133"/>
      <c r="P158" s="133"/>
      <c r="Q158" s="133"/>
      <c r="R158" s="133"/>
    </row>
    <row r="159" spans="1:18" ht="37.5" customHeight="1">
      <c r="A159" s="133"/>
      <c r="B159" s="133"/>
      <c r="C159" s="133"/>
      <c r="D159" s="133"/>
      <c r="E159" s="133"/>
      <c r="F159" s="133"/>
      <c r="G159" s="132"/>
      <c r="H159" s="120"/>
      <c r="I159" s="133"/>
      <c r="J159" s="133"/>
      <c r="K159" s="133"/>
      <c r="L159" s="133"/>
      <c r="M159" s="133"/>
      <c r="N159" s="133"/>
      <c r="O159" s="133"/>
      <c r="P159" s="133"/>
      <c r="Q159" s="133"/>
      <c r="R159" s="133"/>
    </row>
    <row r="160" spans="1:18" ht="37.5" customHeight="1">
      <c r="A160" s="133"/>
      <c r="B160" s="133"/>
      <c r="C160" s="133"/>
      <c r="D160" s="133"/>
      <c r="E160" s="133"/>
      <c r="F160" s="133"/>
      <c r="G160" s="132"/>
      <c r="H160" s="120"/>
      <c r="I160" s="133"/>
      <c r="J160" s="133"/>
      <c r="K160" s="133"/>
      <c r="L160" s="133"/>
      <c r="M160" s="133"/>
      <c r="N160" s="133"/>
      <c r="O160" s="133"/>
      <c r="P160" s="133"/>
      <c r="Q160" s="133"/>
      <c r="R160" s="133"/>
    </row>
    <row r="161" spans="1:18" ht="37.5" customHeight="1">
      <c r="A161" s="133"/>
      <c r="B161" s="133"/>
      <c r="C161" s="133"/>
      <c r="D161" s="133"/>
      <c r="E161" s="133"/>
      <c r="F161" s="133"/>
      <c r="G161" s="132"/>
      <c r="H161" s="120"/>
      <c r="I161" s="133"/>
      <c r="J161" s="133"/>
      <c r="K161" s="133"/>
      <c r="L161" s="133"/>
      <c r="M161" s="133"/>
      <c r="N161" s="133"/>
      <c r="O161" s="133"/>
      <c r="P161" s="133"/>
      <c r="Q161" s="133"/>
      <c r="R161" s="133"/>
    </row>
    <row r="162" spans="1:18" ht="37.5" customHeight="1">
      <c r="A162" s="133"/>
      <c r="B162" s="133"/>
      <c r="C162" s="133"/>
      <c r="D162" s="133"/>
      <c r="E162" s="133"/>
      <c r="F162" s="133"/>
      <c r="G162" s="132"/>
      <c r="H162" s="120"/>
      <c r="I162" s="133"/>
      <c r="J162" s="133"/>
      <c r="K162" s="133"/>
      <c r="L162" s="133"/>
      <c r="M162" s="133"/>
      <c r="N162" s="133"/>
      <c r="O162" s="133"/>
      <c r="P162" s="133"/>
      <c r="Q162" s="133"/>
      <c r="R162" s="133"/>
    </row>
    <row r="163" spans="1:18" ht="37.5" customHeight="1">
      <c r="A163" s="133"/>
      <c r="B163" s="133"/>
      <c r="C163" s="133"/>
      <c r="D163" s="133"/>
      <c r="E163" s="133"/>
      <c r="F163" s="133"/>
      <c r="G163" s="132"/>
      <c r="H163" s="120"/>
      <c r="I163" s="133"/>
      <c r="J163" s="133"/>
      <c r="K163" s="133"/>
      <c r="L163" s="133"/>
      <c r="M163" s="133"/>
      <c r="N163" s="133"/>
      <c r="O163" s="133"/>
      <c r="P163" s="133"/>
      <c r="Q163" s="133"/>
      <c r="R163" s="133"/>
    </row>
    <row r="164" spans="1:18" ht="37.5" customHeight="1">
      <c r="A164" s="133"/>
      <c r="B164" s="133"/>
      <c r="C164" s="133"/>
      <c r="D164" s="133"/>
      <c r="E164" s="133"/>
      <c r="F164" s="133"/>
      <c r="G164" s="132"/>
      <c r="H164" s="120"/>
      <c r="I164" s="133"/>
      <c r="J164" s="133"/>
      <c r="K164" s="133"/>
      <c r="L164" s="133"/>
      <c r="M164" s="133"/>
      <c r="N164" s="133"/>
      <c r="O164" s="133"/>
      <c r="P164" s="133"/>
      <c r="Q164" s="133"/>
      <c r="R164" s="133"/>
    </row>
    <row r="165" spans="1:18" ht="37.5" customHeight="1">
      <c r="A165" s="133"/>
      <c r="B165" s="133"/>
      <c r="C165" s="133"/>
      <c r="D165" s="133"/>
      <c r="E165" s="133"/>
      <c r="F165" s="133"/>
      <c r="G165" s="132"/>
      <c r="H165" s="120"/>
      <c r="I165" s="133"/>
      <c r="J165" s="133"/>
      <c r="K165" s="133"/>
      <c r="L165" s="133"/>
      <c r="M165" s="133"/>
      <c r="N165" s="133"/>
      <c r="O165" s="133"/>
      <c r="P165" s="133"/>
      <c r="Q165" s="133"/>
      <c r="R165" s="133"/>
    </row>
    <row r="166" spans="1:18" ht="37.5" customHeight="1">
      <c r="A166" s="133"/>
      <c r="B166" s="133"/>
      <c r="C166" s="133"/>
      <c r="D166" s="133"/>
      <c r="E166" s="133"/>
      <c r="F166" s="133"/>
      <c r="G166" s="132"/>
      <c r="H166" s="120"/>
      <c r="I166" s="133"/>
      <c r="J166" s="133"/>
      <c r="K166" s="133"/>
      <c r="L166" s="133"/>
      <c r="M166" s="133"/>
      <c r="N166" s="133"/>
      <c r="O166" s="133"/>
      <c r="P166" s="133"/>
      <c r="Q166" s="133"/>
      <c r="R166" s="133"/>
    </row>
    <row r="167" spans="1:18" ht="37.5" customHeight="1">
      <c r="A167" s="133"/>
      <c r="B167" s="133"/>
      <c r="C167" s="133"/>
      <c r="D167" s="133"/>
      <c r="E167" s="133"/>
      <c r="F167" s="133"/>
      <c r="G167" s="132"/>
      <c r="H167" s="120"/>
      <c r="I167" s="133"/>
      <c r="J167" s="133"/>
      <c r="K167" s="133"/>
      <c r="L167" s="133"/>
      <c r="M167" s="133"/>
      <c r="N167" s="133"/>
      <c r="O167" s="133"/>
      <c r="P167" s="133"/>
      <c r="Q167" s="133"/>
      <c r="R167" s="133"/>
    </row>
    <row r="168" spans="1:18" ht="37.5" customHeight="1">
      <c r="A168" s="133"/>
      <c r="B168" s="133"/>
      <c r="C168" s="133"/>
      <c r="D168" s="133"/>
      <c r="E168" s="133"/>
      <c r="F168" s="133"/>
      <c r="G168" s="132"/>
      <c r="H168" s="120"/>
      <c r="I168" s="133"/>
      <c r="J168" s="133"/>
      <c r="K168" s="133"/>
      <c r="L168" s="133"/>
      <c r="M168" s="133"/>
      <c r="N168" s="133"/>
      <c r="O168" s="133"/>
      <c r="P168" s="133"/>
      <c r="Q168" s="133"/>
      <c r="R168" s="133"/>
    </row>
    <row r="169" spans="1:18" ht="37.5" customHeight="1">
      <c r="A169" s="133"/>
      <c r="B169" s="133"/>
      <c r="C169" s="133"/>
      <c r="D169" s="133"/>
      <c r="E169" s="133"/>
      <c r="F169" s="133"/>
      <c r="G169" s="132"/>
      <c r="H169" s="120"/>
      <c r="I169" s="133"/>
      <c r="J169" s="133"/>
      <c r="K169" s="133"/>
      <c r="L169" s="133"/>
      <c r="M169" s="133"/>
      <c r="N169" s="133"/>
      <c r="O169" s="133"/>
      <c r="P169" s="133"/>
      <c r="Q169" s="133"/>
      <c r="R169" s="133"/>
    </row>
    <row r="170" spans="1:18" ht="37.5" customHeight="1">
      <c r="A170" s="133"/>
      <c r="B170" s="133"/>
      <c r="C170" s="133"/>
      <c r="D170" s="133"/>
      <c r="E170" s="133"/>
      <c r="F170" s="133"/>
      <c r="G170" s="132"/>
      <c r="H170" s="120"/>
      <c r="I170" s="133"/>
      <c r="J170" s="133"/>
      <c r="K170" s="133"/>
      <c r="L170" s="133"/>
      <c r="M170" s="133"/>
      <c r="N170" s="133"/>
      <c r="O170" s="133"/>
      <c r="P170" s="133"/>
      <c r="Q170" s="133"/>
      <c r="R170" s="133"/>
    </row>
    <row r="171" spans="1:18" ht="37.5" customHeight="1">
      <c r="A171" s="133"/>
      <c r="B171" s="133"/>
      <c r="C171" s="133"/>
      <c r="D171" s="133"/>
      <c r="E171" s="133"/>
      <c r="F171" s="133"/>
      <c r="G171" s="132"/>
      <c r="H171" s="120"/>
      <c r="I171" s="133"/>
      <c r="J171" s="133"/>
      <c r="K171" s="133"/>
      <c r="L171" s="133"/>
      <c r="M171" s="133"/>
      <c r="N171" s="133"/>
      <c r="O171" s="133"/>
      <c r="P171" s="133"/>
      <c r="Q171" s="133"/>
      <c r="R171" s="133"/>
    </row>
    <row r="172" spans="1:18" ht="37.5" customHeight="1">
      <c r="A172" s="133"/>
      <c r="B172" s="133"/>
      <c r="C172" s="133"/>
      <c r="D172" s="133"/>
      <c r="E172" s="133"/>
      <c r="F172" s="133"/>
      <c r="G172" s="132"/>
      <c r="H172" s="120"/>
      <c r="I172" s="133"/>
      <c r="J172" s="133"/>
      <c r="K172" s="133"/>
      <c r="L172" s="133"/>
      <c r="M172" s="133"/>
      <c r="N172" s="133"/>
      <c r="O172" s="133"/>
      <c r="P172" s="133"/>
      <c r="Q172" s="133"/>
      <c r="R172" s="133"/>
    </row>
    <row r="173" spans="1:18" ht="37.5" customHeight="1">
      <c r="A173" s="133"/>
      <c r="B173" s="133"/>
      <c r="C173" s="133"/>
      <c r="D173" s="133"/>
      <c r="E173" s="133"/>
      <c r="F173" s="133"/>
      <c r="G173" s="132"/>
      <c r="H173" s="120"/>
      <c r="I173" s="133"/>
      <c r="J173" s="133"/>
      <c r="K173" s="133"/>
      <c r="L173" s="133"/>
      <c r="M173" s="133"/>
      <c r="N173" s="133"/>
      <c r="O173" s="133"/>
      <c r="P173" s="133"/>
      <c r="Q173" s="133"/>
      <c r="R173" s="133"/>
    </row>
    <row r="174" spans="1:18" ht="37.5" customHeight="1">
      <c r="A174" s="133"/>
      <c r="B174" s="133"/>
      <c r="C174" s="133"/>
      <c r="D174" s="133"/>
      <c r="E174" s="133"/>
      <c r="F174" s="133"/>
      <c r="G174" s="132"/>
      <c r="H174" s="120"/>
      <c r="I174" s="133"/>
      <c r="J174" s="133"/>
      <c r="K174" s="133"/>
      <c r="L174" s="133"/>
      <c r="M174" s="133"/>
      <c r="N174" s="133"/>
      <c r="O174" s="133"/>
      <c r="P174" s="133"/>
      <c r="Q174" s="133"/>
      <c r="R174" s="133"/>
    </row>
    <row r="175" spans="1:18" ht="37.5" customHeight="1">
      <c r="A175" s="133"/>
      <c r="B175" s="133"/>
      <c r="C175" s="133"/>
      <c r="D175" s="133"/>
      <c r="E175" s="133"/>
      <c r="F175" s="133"/>
      <c r="G175" s="132"/>
      <c r="H175" s="120"/>
      <c r="I175" s="133"/>
      <c r="J175" s="133"/>
      <c r="K175" s="133"/>
      <c r="L175" s="133"/>
      <c r="M175" s="133"/>
      <c r="N175" s="133"/>
      <c r="O175" s="133"/>
      <c r="P175" s="133"/>
      <c r="Q175" s="133"/>
      <c r="R175" s="133"/>
    </row>
    <row r="176" spans="1:18" ht="37.5" customHeight="1">
      <c r="A176" s="133"/>
      <c r="B176" s="133"/>
      <c r="C176" s="133"/>
      <c r="D176" s="133"/>
      <c r="E176" s="133"/>
      <c r="F176" s="133"/>
      <c r="G176" s="132"/>
      <c r="H176" s="120"/>
      <c r="I176" s="133"/>
      <c r="J176" s="133"/>
      <c r="K176" s="133"/>
      <c r="L176" s="133"/>
      <c r="M176" s="133"/>
      <c r="N176" s="133"/>
      <c r="O176" s="133"/>
      <c r="P176" s="133"/>
      <c r="Q176" s="133"/>
      <c r="R176" s="133"/>
    </row>
    <row r="177" spans="1:18" ht="37.5" customHeight="1">
      <c r="A177" s="133"/>
      <c r="B177" s="133"/>
      <c r="C177" s="133"/>
      <c r="D177" s="133"/>
      <c r="E177" s="133"/>
      <c r="F177" s="133"/>
      <c r="G177" s="132"/>
      <c r="H177" s="120"/>
      <c r="I177" s="133"/>
      <c r="J177" s="133"/>
      <c r="K177" s="133"/>
      <c r="L177" s="133"/>
      <c r="M177" s="133"/>
      <c r="N177" s="133"/>
      <c r="O177" s="133"/>
      <c r="P177" s="133"/>
      <c r="Q177" s="133"/>
      <c r="R177" s="133"/>
    </row>
    <row r="178" spans="1:18" ht="37.5" customHeight="1">
      <c r="A178" s="133"/>
      <c r="B178" s="133"/>
      <c r="C178" s="133"/>
      <c r="D178" s="133"/>
      <c r="E178" s="133"/>
      <c r="F178" s="133"/>
      <c r="G178" s="132"/>
      <c r="H178" s="120"/>
      <c r="I178" s="133"/>
      <c r="J178" s="133"/>
      <c r="K178" s="133"/>
      <c r="L178" s="133"/>
      <c r="M178" s="133"/>
      <c r="N178" s="133"/>
      <c r="O178" s="133"/>
      <c r="P178" s="133"/>
      <c r="Q178" s="133"/>
      <c r="R178" s="133"/>
    </row>
    <row r="179" spans="1:18" ht="37.5" customHeight="1">
      <c r="A179" s="133"/>
      <c r="B179" s="133"/>
      <c r="C179" s="133"/>
      <c r="D179" s="133"/>
      <c r="E179" s="133"/>
      <c r="F179" s="133"/>
      <c r="G179" s="132"/>
      <c r="H179" s="120"/>
      <c r="I179" s="133"/>
      <c r="J179" s="133"/>
      <c r="K179" s="133"/>
      <c r="L179" s="133"/>
      <c r="M179" s="133"/>
      <c r="N179" s="133"/>
      <c r="O179" s="133"/>
      <c r="P179" s="133"/>
      <c r="Q179" s="133"/>
      <c r="R179" s="133"/>
    </row>
    <row r="180" spans="1:18" ht="37.5" customHeight="1">
      <c r="A180" s="133"/>
      <c r="B180" s="133"/>
      <c r="C180" s="133"/>
      <c r="D180" s="133"/>
      <c r="E180" s="133"/>
      <c r="F180" s="133"/>
      <c r="G180" s="132"/>
      <c r="H180" s="120"/>
      <c r="I180" s="133"/>
      <c r="J180" s="133"/>
      <c r="K180" s="133"/>
      <c r="L180" s="133"/>
      <c r="M180" s="133"/>
      <c r="N180" s="133"/>
      <c r="O180" s="133"/>
      <c r="P180" s="133"/>
      <c r="Q180" s="133"/>
      <c r="R180" s="133"/>
    </row>
    <row r="181" spans="1:18" ht="37.5" customHeight="1">
      <c r="A181" s="133"/>
      <c r="B181" s="133"/>
      <c r="C181" s="133"/>
      <c r="D181" s="133"/>
      <c r="E181" s="133"/>
      <c r="F181" s="133"/>
      <c r="G181" s="132"/>
      <c r="H181" s="120"/>
      <c r="I181" s="133"/>
      <c r="J181" s="133"/>
      <c r="K181" s="133"/>
      <c r="L181" s="133"/>
      <c r="M181" s="133"/>
      <c r="N181" s="133"/>
      <c r="O181" s="133"/>
      <c r="P181" s="133"/>
      <c r="Q181" s="133"/>
      <c r="R181" s="133"/>
    </row>
    <row r="182" spans="1:18" ht="37.5" customHeight="1">
      <c r="A182" s="133"/>
      <c r="B182" s="133"/>
      <c r="C182" s="133"/>
      <c r="D182" s="133"/>
      <c r="E182" s="133"/>
      <c r="F182" s="133"/>
      <c r="G182" s="132"/>
      <c r="H182" s="120"/>
      <c r="I182" s="133"/>
      <c r="J182" s="133"/>
      <c r="K182" s="133"/>
      <c r="L182" s="133"/>
      <c r="M182" s="133"/>
      <c r="N182" s="133"/>
      <c r="O182" s="133"/>
      <c r="P182" s="133"/>
      <c r="Q182" s="133"/>
      <c r="R182" s="133"/>
    </row>
    <row r="183" spans="1:18" ht="37.5" customHeight="1">
      <c r="A183" s="133"/>
      <c r="B183" s="133"/>
      <c r="C183" s="133"/>
      <c r="D183" s="133"/>
      <c r="E183" s="133"/>
      <c r="F183" s="133"/>
      <c r="G183" s="132"/>
      <c r="H183" s="120"/>
      <c r="I183" s="133"/>
      <c r="J183" s="133"/>
      <c r="K183" s="133"/>
      <c r="L183" s="133"/>
      <c r="M183" s="133"/>
      <c r="N183" s="133"/>
      <c r="O183" s="133"/>
      <c r="P183" s="133"/>
      <c r="Q183" s="133"/>
      <c r="R183" s="133"/>
    </row>
    <row r="184" spans="1:18" ht="37.5" customHeight="1">
      <c r="A184" s="133"/>
      <c r="B184" s="133"/>
      <c r="C184" s="133"/>
      <c r="D184" s="133"/>
      <c r="E184" s="133"/>
      <c r="F184" s="133"/>
      <c r="G184" s="132"/>
      <c r="H184" s="120"/>
      <c r="I184" s="133"/>
      <c r="J184" s="133"/>
      <c r="K184" s="133"/>
      <c r="L184" s="133"/>
      <c r="M184" s="133"/>
      <c r="N184" s="133"/>
      <c r="O184" s="133"/>
      <c r="P184" s="133"/>
      <c r="Q184" s="133"/>
      <c r="R184" s="133"/>
    </row>
    <row r="185" spans="1:18" ht="37.5" customHeight="1">
      <c r="A185" s="133"/>
      <c r="B185" s="133"/>
      <c r="C185" s="133"/>
      <c r="D185" s="133"/>
      <c r="E185" s="133"/>
      <c r="F185" s="133"/>
      <c r="G185" s="132"/>
      <c r="H185" s="120"/>
      <c r="I185" s="133"/>
      <c r="J185" s="133"/>
      <c r="K185" s="133"/>
      <c r="L185" s="133"/>
      <c r="M185" s="133"/>
      <c r="N185" s="133"/>
      <c r="O185" s="133"/>
      <c r="P185" s="133"/>
      <c r="Q185" s="133"/>
      <c r="R185" s="133"/>
    </row>
    <row r="186" spans="1:18" ht="37.5" customHeight="1">
      <c r="A186" s="133"/>
      <c r="B186" s="133"/>
      <c r="C186" s="133"/>
      <c r="D186" s="133"/>
      <c r="E186" s="133"/>
      <c r="F186" s="133"/>
      <c r="G186" s="132"/>
      <c r="H186" s="120"/>
      <c r="I186" s="133"/>
      <c r="J186" s="133"/>
      <c r="K186" s="133"/>
      <c r="L186" s="133"/>
      <c r="M186" s="133"/>
      <c r="N186" s="133"/>
      <c r="O186" s="133"/>
      <c r="P186" s="133"/>
      <c r="Q186" s="133"/>
      <c r="R186" s="133"/>
    </row>
    <row r="187" spans="1:18" ht="37.5" customHeight="1">
      <c r="A187" s="133"/>
      <c r="B187" s="133"/>
      <c r="C187" s="133"/>
      <c r="D187" s="133"/>
      <c r="E187" s="133"/>
      <c r="F187" s="133"/>
      <c r="G187" s="132"/>
      <c r="H187" s="120"/>
      <c r="I187" s="133"/>
      <c r="J187" s="133"/>
      <c r="K187" s="133"/>
      <c r="L187" s="133"/>
      <c r="M187" s="133"/>
      <c r="N187" s="133"/>
      <c r="O187" s="133"/>
      <c r="P187" s="133"/>
      <c r="Q187" s="133"/>
      <c r="R187" s="133"/>
    </row>
    <row r="188" spans="1:18" ht="37.5" customHeight="1">
      <c r="A188" s="133"/>
      <c r="B188" s="133"/>
      <c r="C188" s="133"/>
      <c r="D188" s="133"/>
      <c r="E188" s="133"/>
      <c r="F188" s="133"/>
      <c r="G188" s="132"/>
      <c r="H188" s="120"/>
      <c r="I188" s="133"/>
      <c r="J188" s="133"/>
      <c r="K188" s="133"/>
      <c r="L188" s="133"/>
      <c r="M188" s="133"/>
      <c r="N188" s="133"/>
      <c r="O188" s="133"/>
      <c r="P188" s="133"/>
      <c r="Q188" s="133"/>
      <c r="R188" s="133"/>
    </row>
    <row r="189" spans="1:18" ht="37.5" customHeight="1">
      <c r="A189" s="133"/>
      <c r="B189" s="133"/>
      <c r="C189" s="133"/>
      <c r="D189" s="133"/>
      <c r="E189" s="133"/>
      <c r="F189" s="133"/>
      <c r="G189" s="132"/>
      <c r="H189" s="120"/>
      <c r="I189" s="133"/>
      <c r="J189" s="133"/>
      <c r="K189" s="133"/>
      <c r="L189" s="133"/>
      <c r="M189" s="133"/>
      <c r="N189" s="133"/>
      <c r="O189" s="133"/>
      <c r="P189" s="133"/>
      <c r="Q189" s="133"/>
      <c r="R189" s="133"/>
    </row>
    <row r="190" spans="1:18" ht="37.5" customHeight="1">
      <c r="A190" s="133"/>
      <c r="B190" s="133"/>
      <c r="C190" s="133"/>
      <c r="D190" s="133"/>
      <c r="E190" s="133"/>
      <c r="F190" s="133"/>
      <c r="G190" s="132"/>
      <c r="H190" s="120"/>
      <c r="I190" s="133"/>
      <c r="J190" s="133"/>
      <c r="K190" s="133"/>
      <c r="L190" s="133"/>
      <c r="M190" s="133"/>
      <c r="N190" s="133"/>
      <c r="O190" s="133"/>
      <c r="P190" s="133"/>
      <c r="Q190" s="133"/>
      <c r="R190" s="133"/>
    </row>
    <row r="191" spans="1:18" ht="37.5" customHeight="1">
      <c r="A191" s="133"/>
      <c r="B191" s="133"/>
      <c r="C191" s="133"/>
      <c r="D191" s="133"/>
      <c r="E191" s="133"/>
      <c r="F191" s="133"/>
      <c r="G191" s="132"/>
      <c r="H191" s="120"/>
      <c r="I191" s="133"/>
      <c r="J191" s="133"/>
      <c r="K191" s="133"/>
      <c r="L191" s="133"/>
      <c r="M191" s="133"/>
      <c r="N191" s="133"/>
      <c r="O191" s="133"/>
      <c r="P191" s="133"/>
      <c r="Q191" s="133"/>
      <c r="R191" s="133"/>
    </row>
    <row r="192" spans="1:18" ht="37.5" customHeight="1">
      <c r="A192" s="133"/>
      <c r="B192" s="133"/>
      <c r="C192" s="133"/>
      <c r="D192" s="133"/>
      <c r="E192" s="133"/>
      <c r="F192" s="133"/>
      <c r="G192" s="132"/>
      <c r="H192" s="120"/>
      <c r="I192" s="133"/>
      <c r="J192" s="133"/>
      <c r="K192" s="133"/>
      <c r="L192" s="133"/>
      <c r="M192" s="133"/>
      <c r="N192" s="133"/>
      <c r="O192" s="133"/>
      <c r="P192" s="133"/>
      <c r="Q192" s="133"/>
      <c r="R192" s="133"/>
    </row>
    <row r="193" spans="1:18" ht="37.5" customHeight="1">
      <c r="A193" s="133"/>
      <c r="B193" s="133"/>
      <c r="C193" s="133"/>
      <c r="D193" s="133"/>
      <c r="E193" s="133"/>
      <c r="F193" s="133"/>
      <c r="G193" s="132"/>
      <c r="H193" s="120"/>
      <c r="I193" s="133"/>
      <c r="J193" s="133"/>
      <c r="K193" s="133"/>
      <c r="L193" s="133"/>
      <c r="M193" s="133"/>
      <c r="N193" s="133"/>
      <c r="O193" s="133"/>
      <c r="P193" s="133"/>
      <c r="Q193" s="133"/>
      <c r="R193" s="133"/>
    </row>
    <row r="194" spans="1:18" ht="37.5" customHeight="1">
      <c r="A194" s="133"/>
      <c r="B194" s="133"/>
      <c r="C194" s="133"/>
      <c r="D194" s="133"/>
      <c r="E194" s="133"/>
      <c r="F194" s="133"/>
      <c r="G194" s="132"/>
      <c r="H194" s="120"/>
      <c r="I194" s="133"/>
      <c r="J194" s="133"/>
      <c r="K194" s="133"/>
      <c r="L194" s="133"/>
      <c r="M194" s="133"/>
      <c r="N194" s="133"/>
      <c r="O194" s="133"/>
      <c r="P194" s="133"/>
      <c r="Q194" s="133"/>
      <c r="R194" s="133"/>
    </row>
    <row r="195" spans="1:18" ht="37.5" customHeight="1">
      <c r="A195" s="133"/>
      <c r="B195" s="133"/>
      <c r="C195" s="133"/>
      <c r="D195" s="133"/>
      <c r="E195" s="133"/>
      <c r="F195" s="133"/>
      <c r="G195" s="132"/>
      <c r="H195" s="120"/>
      <c r="I195" s="133"/>
      <c r="J195" s="133"/>
      <c r="K195" s="133"/>
      <c r="L195" s="133"/>
      <c r="M195" s="133"/>
      <c r="N195" s="133"/>
      <c r="O195" s="133"/>
      <c r="P195" s="133"/>
      <c r="Q195" s="133"/>
      <c r="R195" s="133"/>
    </row>
    <row r="196" spans="1:18" ht="37.5" customHeight="1">
      <c r="A196" s="133"/>
      <c r="B196" s="133"/>
      <c r="C196" s="133"/>
      <c r="D196" s="133"/>
      <c r="E196" s="133"/>
      <c r="F196" s="133"/>
      <c r="G196" s="132"/>
      <c r="H196" s="120"/>
      <c r="I196" s="133"/>
      <c r="J196" s="133"/>
      <c r="K196" s="133"/>
      <c r="L196" s="133"/>
      <c r="M196" s="133"/>
      <c r="N196" s="133"/>
      <c r="O196" s="133"/>
      <c r="P196" s="133"/>
      <c r="Q196" s="133"/>
      <c r="R196" s="133"/>
    </row>
    <row r="197" spans="1:18" ht="37.5" customHeight="1">
      <c r="A197" s="133"/>
      <c r="B197" s="133"/>
      <c r="C197" s="133"/>
      <c r="D197" s="133"/>
      <c r="E197" s="133"/>
      <c r="F197" s="133"/>
      <c r="G197" s="132"/>
      <c r="H197" s="120"/>
      <c r="I197" s="133"/>
      <c r="J197" s="133"/>
      <c r="K197" s="133"/>
      <c r="L197" s="133"/>
      <c r="M197" s="133"/>
      <c r="N197" s="133"/>
      <c r="O197" s="133"/>
      <c r="P197" s="133"/>
      <c r="Q197" s="133"/>
      <c r="R197" s="133"/>
    </row>
    <row r="198" spans="1:18" ht="37.5" customHeight="1">
      <c r="A198" s="133"/>
      <c r="B198" s="133"/>
      <c r="C198" s="133"/>
      <c r="D198" s="133"/>
      <c r="E198" s="133"/>
      <c r="F198" s="133"/>
      <c r="G198" s="132"/>
      <c r="H198" s="120"/>
      <c r="I198" s="133"/>
      <c r="J198" s="133"/>
      <c r="K198" s="133"/>
      <c r="L198" s="133"/>
      <c r="M198" s="133"/>
      <c r="N198" s="133"/>
      <c r="O198" s="133"/>
      <c r="P198" s="133"/>
      <c r="Q198" s="133"/>
      <c r="R198" s="133"/>
    </row>
    <row r="199" spans="1:18" ht="37.5" customHeight="1">
      <c r="A199" s="133"/>
      <c r="B199" s="133"/>
      <c r="C199" s="133"/>
      <c r="D199" s="133"/>
      <c r="E199" s="133"/>
      <c r="F199" s="133"/>
      <c r="G199" s="132"/>
      <c r="H199" s="120"/>
      <c r="I199" s="133"/>
      <c r="J199" s="133"/>
      <c r="K199" s="133"/>
      <c r="L199" s="133"/>
      <c r="M199" s="133"/>
      <c r="N199" s="133"/>
      <c r="O199" s="133"/>
      <c r="P199" s="133"/>
      <c r="Q199" s="133"/>
      <c r="R199" s="133"/>
    </row>
    <row r="200" spans="1:18" ht="37.5" customHeight="1">
      <c r="A200" s="133"/>
      <c r="B200" s="133"/>
      <c r="C200" s="133"/>
      <c r="D200" s="133"/>
      <c r="E200" s="133"/>
      <c r="F200" s="133"/>
      <c r="G200" s="132"/>
      <c r="H200" s="120"/>
      <c r="I200" s="133"/>
      <c r="J200" s="133"/>
      <c r="K200" s="133"/>
      <c r="L200" s="133"/>
      <c r="M200" s="133"/>
      <c r="N200" s="133"/>
      <c r="O200" s="133"/>
      <c r="P200" s="133"/>
      <c r="Q200" s="133"/>
      <c r="R200" s="133"/>
    </row>
    <row r="201" spans="1:18" ht="37.5" customHeight="1">
      <c r="A201" s="133"/>
      <c r="B201" s="133"/>
      <c r="C201" s="133"/>
      <c r="D201" s="133"/>
      <c r="E201" s="133"/>
      <c r="F201" s="133"/>
      <c r="G201" s="132"/>
      <c r="H201" s="120"/>
      <c r="I201" s="133"/>
      <c r="J201" s="133"/>
      <c r="K201" s="133"/>
      <c r="L201" s="133"/>
      <c r="M201" s="133"/>
      <c r="N201" s="133"/>
      <c r="O201" s="133"/>
      <c r="P201" s="133"/>
      <c r="Q201" s="133"/>
      <c r="R201" s="133"/>
    </row>
    <row r="202" spans="1:18" ht="37.5" customHeight="1">
      <c r="A202" s="133"/>
      <c r="B202" s="133"/>
      <c r="C202" s="133"/>
      <c r="D202" s="133"/>
      <c r="E202" s="133"/>
      <c r="F202" s="133"/>
      <c r="G202" s="132"/>
      <c r="H202" s="120"/>
      <c r="I202" s="133"/>
      <c r="J202" s="133"/>
      <c r="K202" s="133"/>
      <c r="L202" s="133"/>
      <c r="M202" s="133"/>
      <c r="N202" s="133"/>
      <c r="O202" s="133"/>
      <c r="P202" s="133"/>
      <c r="Q202" s="133"/>
      <c r="R202" s="133"/>
    </row>
    <row r="203" spans="1:18" ht="37.5" customHeight="1">
      <c r="A203" s="133"/>
      <c r="B203" s="133"/>
      <c r="C203" s="133"/>
      <c r="D203" s="133"/>
      <c r="E203" s="133"/>
      <c r="F203" s="133"/>
      <c r="G203" s="132"/>
      <c r="H203" s="120"/>
      <c r="I203" s="133"/>
      <c r="J203" s="133"/>
      <c r="K203" s="133"/>
      <c r="L203" s="133"/>
      <c r="M203" s="133"/>
      <c r="N203" s="133"/>
      <c r="O203" s="133"/>
      <c r="P203" s="133"/>
      <c r="Q203" s="133"/>
      <c r="R203" s="133"/>
    </row>
    <row r="204" spans="1:18" ht="37.5" customHeight="1">
      <c r="A204" s="133"/>
      <c r="B204" s="133"/>
      <c r="C204" s="133"/>
      <c r="D204" s="133"/>
      <c r="E204" s="133"/>
      <c r="F204" s="133"/>
      <c r="G204" s="132"/>
      <c r="H204" s="120"/>
      <c r="I204" s="133"/>
      <c r="J204" s="133"/>
      <c r="K204" s="133"/>
      <c r="L204" s="133"/>
      <c r="M204" s="133"/>
      <c r="N204" s="133"/>
      <c r="O204" s="133"/>
      <c r="P204" s="133"/>
      <c r="Q204" s="133"/>
      <c r="R204" s="133"/>
    </row>
    <row r="205" spans="1:18" ht="37.5" customHeight="1">
      <c r="A205" s="133"/>
      <c r="B205" s="133"/>
      <c r="C205" s="133"/>
      <c r="D205" s="133"/>
      <c r="E205" s="133"/>
      <c r="F205" s="133"/>
      <c r="G205" s="132"/>
      <c r="H205" s="120"/>
      <c r="I205" s="133"/>
      <c r="J205" s="133"/>
      <c r="K205" s="133"/>
      <c r="L205" s="133"/>
      <c r="M205" s="133"/>
      <c r="N205" s="133"/>
      <c r="O205" s="133"/>
      <c r="P205" s="133"/>
      <c r="Q205" s="133"/>
      <c r="R205" s="133"/>
    </row>
    <row r="206" spans="1:18" ht="37.5" customHeight="1">
      <c r="A206" s="133"/>
      <c r="B206" s="133"/>
      <c r="C206" s="133"/>
      <c r="D206" s="133"/>
      <c r="E206" s="133"/>
      <c r="F206" s="133"/>
      <c r="G206" s="132"/>
      <c r="H206" s="120"/>
      <c r="I206" s="133"/>
      <c r="J206" s="133"/>
      <c r="K206" s="133"/>
      <c r="L206" s="133"/>
      <c r="M206" s="133"/>
      <c r="N206" s="133"/>
      <c r="O206" s="133"/>
      <c r="P206" s="133"/>
      <c r="Q206" s="133"/>
      <c r="R206" s="133"/>
    </row>
    <row r="207" spans="1:18" ht="37.5" customHeight="1">
      <c r="A207" s="133"/>
      <c r="B207" s="133"/>
      <c r="C207" s="133"/>
      <c r="D207" s="133"/>
      <c r="E207" s="133"/>
      <c r="F207" s="133"/>
      <c r="G207" s="132"/>
      <c r="H207" s="120"/>
      <c r="I207" s="133"/>
      <c r="J207" s="133"/>
      <c r="K207" s="133"/>
      <c r="L207" s="133"/>
      <c r="M207" s="133"/>
      <c r="N207" s="133"/>
      <c r="O207" s="133"/>
      <c r="P207" s="133"/>
      <c r="Q207" s="133"/>
      <c r="R207" s="133"/>
    </row>
    <row r="208" spans="1:18" ht="37.5" customHeight="1">
      <c r="A208" s="133"/>
      <c r="B208" s="133"/>
      <c r="C208" s="133"/>
      <c r="D208" s="133"/>
      <c r="E208" s="133"/>
      <c r="F208" s="133"/>
      <c r="G208" s="132"/>
      <c r="H208" s="120"/>
      <c r="I208" s="133"/>
      <c r="J208" s="133"/>
      <c r="K208" s="133"/>
      <c r="L208" s="133"/>
      <c r="M208" s="133"/>
      <c r="N208" s="133"/>
      <c r="O208" s="133"/>
      <c r="P208" s="133"/>
      <c r="Q208" s="133"/>
      <c r="R208" s="133"/>
    </row>
    <row r="209" spans="1:18" ht="37.5" customHeight="1">
      <c r="A209" s="133"/>
      <c r="B209" s="133"/>
      <c r="C209" s="133"/>
      <c r="D209" s="133"/>
      <c r="E209" s="133"/>
      <c r="F209" s="133"/>
      <c r="G209" s="132"/>
      <c r="H209" s="120"/>
      <c r="I209" s="133"/>
      <c r="J209" s="133"/>
      <c r="K209" s="133"/>
      <c r="L209" s="133"/>
      <c r="M209" s="133"/>
      <c r="N209" s="133"/>
      <c r="O209" s="133"/>
      <c r="P209" s="133"/>
      <c r="Q209" s="133"/>
      <c r="R209" s="133"/>
    </row>
    <row r="210" spans="1:18" ht="37.5" customHeight="1">
      <c r="A210" s="133"/>
      <c r="B210" s="133"/>
      <c r="C210" s="133"/>
      <c r="D210" s="133"/>
      <c r="E210" s="133"/>
      <c r="F210" s="133"/>
      <c r="G210" s="132"/>
      <c r="H210" s="120"/>
      <c r="I210" s="133"/>
      <c r="J210" s="133"/>
      <c r="K210" s="133"/>
      <c r="L210" s="133"/>
      <c r="M210" s="133"/>
      <c r="N210" s="133"/>
      <c r="O210" s="133"/>
      <c r="P210" s="133"/>
      <c r="Q210" s="133"/>
      <c r="R210" s="133"/>
    </row>
    <row r="211" spans="1:18" ht="37.5" customHeight="1">
      <c r="A211" s="133"/>
      <c r="B211" s="133"/>
      <c r="C211" s="133"/>
      <c r="D211" s="133"/>
      <c r="E211" s="133"/>
      <c r="F211" s="133"/>
      <c r="G211" s="132"/>
      <c r="H211" s="120"/>
      <c r="I211" s="133"/>
      <c r="J211" s="133"/>
      <c r="K211" s="133"/>
      <c r="L211" s="133"/>
      <c r="M211" s="133"/>
      <c r="N211" s="133"/>
      <c r="O211" s="133"/>
      <c r="P211" s="133"/>
      <c r="Q211" s="133"/>
      <c r="R211" s="133"/>
    </row>
    <row r="212" spans="1:18" ht="37.5" customHeight="1">
      <c r="A212" s="133"/>
      <c r="B212" s="133"/>
      <c r="C212" s="133"/>
      <c r="D212" s="133"/>
      <c r="E212" s="133"/>
      <c r="F212" s="133"/>
      <c r="G212" s="132"/>
      <c r="H212" s="120"/>
      <c r="I212" s="133"/>
      <c r="J212" s="133"/>
      <c r="K212" s="133"/>
      <c r="L212" s="133"/>
      <c r="M212" s="133"/>
      <c r="N212" s="133"/>
      <c r="O212" s="133"/>
      <c r="P212" s="133"/>
      <c r="Q212" s="133"/>
      <c r="R212" s="133"/>
    </row>
    <row r="213" spans="1:18" ht="37.5" customHeight="1">
      <c r="A213" s="133"/>
      <c r="B213" s="133"/>
      <c r="C213" s="133"/>
      <c r="D213" s="133"/>
      <c r="E213" s="133"/>
      <c r="F213" s="133"/>
      <c r="G213" s="132"/>
      <c r="H213" s="120"/>
      <c r="I213" s="133"/>
      <c r="J213" s="133"/>
      <c r="K213" s="133"/>
      <c r="L213" s="133"/>
      <c r="M213" s="133"/>
      <c r="N213" s="133"/>
      <c r="O213" s="133"/>
      <c r="P213" s="133"/>
      <c r="Q213" s="133"/>
      <c r="R213" s="133"/>
    </row>
    <row r="214" spans="1:18" ht="37.5" customHeight="1">
      <c r="A214" s="133"/>
      <c r="B214" s="133"/>
      <c r="C214" s="133"/>
      <c r="D214" s="133"/>
      <c r="E214" s="133"/>
      <c r="F214" s="133"/>
      <c r="G214" s="132"/>
      <c r="H214" s="120"/>
      <c r="I214" s="133"/>
      <c r="J214" s="133"/>
      <c r="K214" s="133"/>
      <c r="L214" s="133"/>
      <c r="M214" s="133"/>
      <c r="N214" s="133"/>
      <c r="O214" s="133"/>
      <c r="P214" s="133"/>
      <c r="Q214" s="133"/>
      <c r="R214" s="133"/>
    </row>
    <row r="215" spans="1:18" ht="37.5" customHeight="1">
      <c r="A215" s="133"/>
      <c r="B215" s="133"/>
      <c r="C215" s="133"/>
      <c r="D215" s="133"/>
      <c r="E215" s="133"/>
      <c r="F215" s="133"/>
      <c r="G215" s="132"/>
      <c r="H215" s="120"/>
      <c r="I215" s="133"/>
      <c r="J215" s="133"/>
      <c r="K215" s="133"/>
      <c r="L215" s="133"/>
      <c r="M215" s="133"/>
      <c r="N215" s="133"/>
      <c r="O215" s="133"/>
      <c r="P215" s="133"/>
      <c r="Q215" s="133"/>
      <c r="R215" s="133"/>
    </row>
    <row r="216" spans="1:18" ht="37.5" customHeight="1">
      <c r="A216" s="133"/>
      <c r="B216" s="133"/>
      <c r="C216" s="133"/>
      <c r="D216" s="133"/>
      <c r="E216" s="133"/>
      <c r="F216" s="133"/>
      <c r="G216" s="132"/>
      <c r="H216" s="120"/>
      <c r="I216" s="133"/>
      <c r="J216" s="133"/>
      <c r="K216" s="133"/>
      <c r="L216" s="133"/>
      <c r="M216" s="133"/>
      <c r="N216" s="133"/>
      <c r="O216" s="133"/>
      <c r="P216" s="133"/>
      <c r="Q216" s="133"/>
      <c r="R216" s="133"/>
    </row>
    <row r="217" spans="1:18" ht="37.5" customHeight="1">
      <c r="A217" s="133"/>
      <c r="B217" s="133"/>
      <c r="C217" s="133"/>
      <c r="D217" s="133"/>
      <c r="E217" s="133"/>
      <c r="F217" s="133"/>
      <c r="G217" s="132"/>
      <c r="H217" s="120"/>
      <c r="I217" s="133"/>
      <c r="J217" s="133"/>
      <c r="K217" s="133"/>
      <c r="L217" s="133"/>
      <c r="M217" s="133"/>
      <c r="N217" s="133"/>
      <c r="O217" s="133"/>
      <c r="P217" s="133"/>
      <c r="Q217" s="133"/>
      <c r="R217" s="133"/>
    </row>
    <row r="218" spans="1:18" ht="37.5" customHeight="1">
      <c r="A218" s="133"/>
      <c r="B218" s="133"/>
      <c r="C218" s="133"/>
      <c r="D218" s="133"/>
      <c r="E218" s="133"/>
      <c r="F218" s="133"/>
      <c r="G218" s="132"/>
      <c r="H218" s="120"/>
      <c r="I218" s="133"/>
      <c r="J218" s="133"/>
      <c r="K218" s="133"/>
      <c r="L218" s="133"/>
      <c r="M218" s="133"/>
      <c r="N218" s="133"/>
      <c r="O218" s="133"/>
      <c r="P218" s="133"/>
      <c r="Q218" s="133"/>
      <c r="R218" s="133"/>
    </row>
    <row r="219" spans="1:18" ht="37.5" customHeight="1">
      <c r="A219" s="133"/>
      <c r="B219" s="133"/>
      <c r="C219" s="133"/>
      <c r="D219" s="133"/>
      <c r="E219" s="133"/>
      <c r="F219" s="133"/>
      <c r="G219" s="132"/>
      <c r="H219" s="120"/>
      <c r="I219" s="133"/>
      <c r="J219" s="133"/>
      <c r="K219" s="133"/>
      <c r="L219" s="133"/>
      <c r="M219" s="133"/>
      <c r="N219" s="133"/>
      <c r="O219" s="133"/>
      <c r="P219" s="133"/>
      <c r="Q219" s="133"/>
      <c r="R219" s="133"/>
    </row>
    <row r="220" spans="1:18" ht="37.5" customHeight="1">
      <c r="A220" s="133"/>
      <c r="B220" s="133"/>
      <c r="C220" s="133"/>
      <c r="D220" s="133"/>
      <c r="E220" s="133"/>
      <c r="F220" s="133"/>
      <c r="G220" s="132"/>
      <c r="H220" s="120"/>
      <c r="I220" s="133"/>
      <c r="J220" s="133"/>
      <c r="K220" s="133"/>
      <c r="L220" s="133"/>
      <c r="M220" s="133"/>
      <c r="N220" s="133"/>
      <c r="O220" s="133"/>
      <c r="P220" s="133"/>
      <c r="Q220" s="133"/>
      <c r="R220" s="133"/>
    </row>
    <row r="221" spans="1:18" ht="37.5" customHeight="1">
      <c r="A221" s="133"/>
      <c r="B221" s="133"/>
      <c r="C221" s="133"/>
      <c r="D221" s="133"/>
      <c r="E221" s="133"/>
      <c r="F221" s="133"/>
      <c r="G221" s="132"/>
      <c r="H221" s="120"/>
      <c r="I221" s="133"/>
      <c r="J221" s="133"/>
      <c r="K221" s="133"/>
      <c r="L221" s="133"/>
      <c r="M221" s="133"/>
      <c r="N221" s="133"/>
      <c r="O221" s="133"/>
      <c r="P221" s="133"/>
      <c r="Q221" s="133"/>
      <c r="R221" s="133"/>
    </row>
    <row r="222" spans="1:18" ht="37.5" customHeight="1">
      <c r="A222" s="133"/>
      <c r="B222" s="133"/>
      <c r="C222" s="133"/>
      <c r="D222" s="133"/>
      <c r="E222" s="133"/>
      <c r="F222" s="133"/>
      <c r="G222" s="132"/>
      <c r="H222" s="120"/>
      <c r="I222" s="133"/>
      <c r="J222" s="133"/>
      <c r="K222" s="133"/>
      <c r="L222" s="133"/>
      <c r="M222" s="133"/>
      <c r="N222" s="133"/>
      <c r="O222" s="133"/>
      <c r="P222" s="133"/>
      <c r="Q222" s="133"/>
      <c r="R222" s="133"/>
    </row>
    <row r="223" spans="1:18" ht="37.5" customHeight="1">
      <c r="A223" s="133"/>
      <c r="B223" s="133"/>
      <c r="C223" s="133"/>
      <c r="D223" s="133"/>
      <c r="E223" s="133"/>
      <c r="F223" s="133"/>
      <c r="G223" s="132"/>
      <c r="H223" s="120"/>
      <c r="I223" s="133"/>
      <c r="J223" s="133"/>
      <c r="K223" s="133"/>
      <c r="L223" s="133"/>
      <c r="M223" s="133"/>
      <c r="N223" s="133"/>
      <c r="O223" s="133"/>
      <c r="P223" s="133"/>
      <c r="Q223" s="133"/>
      <c r="R223" s="133"/>
    </row>
    <row r="224" spans="1:18" ht="37.5" customHeight="1">
      <c r="A224" s="133"/>
      <c r="B224" s="133"/>
      <c r="C224" s="133"/>
      <c r="D224" s="133"/>
      <c r="E224" s="133"/>
      <c r="F224" s="133"/>
      <c r="G224" s="132"/>
      <c r="H224" s="120"/>
      <c r="I224" s="133"/>
      <c r="J224" s="133"/>
      <c r="K224" s="133"/>
      <c r="L224" s="133"/>
      <c r="M224" s="133"/>
      <c r="N224" s="133"/>
      <c r="O224" s="133"/>
      <c r="P224" s="133"/>
      <c r="Q224" s="133"/>
      <c r="R224" s="133"/>
    </row>
    <row r="225" spans="1:18" ht="37.5" customHeight="1">
      <c r="A225" s="133"/>
      <c r="B225" s="133"/>
      <c r="C225" s="133"/>
      <c r="D225" s="133"/>
      <c r="E225" s="133"/>
      <c r="F225" s="133"/>
      <c r="G225" s="132"/>
      <c r="H225" s="120"/>
      <c r="I225" s="133"/>
      <c r="J225" s="133"/>
      <c r="K225" s="133"/>
      <c r="L225" s="133"/>
      <c r="M225" s="133"/>
      <c r="N225" s="133"/>
      <c r="O225" s="133"/>
      <c r="P225" s="133"/>
      <c r="Q225" s="133"/>
      <c r="R225" s="133"/>
    </row>
    <row r="226" spans="1:18" ht="37.5" customHeight="1">
      <c r="A226" s="133"/>
      <c r="B226" s="133"/>
      <c r="C226" s="133"/>
      <c r="D226" s="133"/>
      <c r="E226" s="133"/>
      <c r="F226" s="133"/>
      <c r="G226" s="132"/>
      <c r="H226" s="120"/>
      <c r="I226" s="133"/>
      <c r="J226" s="133"/>
      <c r="K226" s="133"/>
      <c r="L226" s="133"/>
      <c r="M226" s="133"/>
      <c r="N226" s="133"/>
      <c r="O226" s="133"/>
      <c r="P226" s="133"/>
      <c r="Q226" s="133"/>
      <c r="R226" s="133"/>
    </row>
    <row r="227" spans="1:18" ht="37.5" customHeight="1">
      <c r="A227" s="133"/>
      <c r="B227" s="133"/>
      <c r="C227" s="133"/>
      <c r="D227" s="133"/>
      <c r="E227" s="133"/>
      <c r="F227" s="133"/>
      <c r="G227" s="132"/>
      <c r="H227" s="120"/>
      <c r="I227" s="133"/>
      <c r="J227" s="133"/>
      <c r="K227" s="133"/>
      <c r="L227" s="133"/>
      <c r="M227" s="133"/>
      <c r="N227" s="133"/>
      <c r="O227" s="133"/>
      <c r="P227" s="133"/>
      <c r="Q227" s="133"/>
      <c r="R227" s="133"/>
    </row>
    <row r="228" spans="1:18" ht="37.5" customHeight="1">
      <c r="A228" s="133"/>
      <c r="B228" s="133"/>
      <c r="C228" s="133"/>
      <c r="D228" s="133"/>
      <c r="E228" s="133"/>
      <c r="F228" s="133"/>
      <c r="G228" s="132"/>
      <c r="H228" s="120"/>
      <c r="I228" s="133"/>
      <c r="J228" s="133"/>
      <c r="K228" s="133"/>
      <c r="L228" s="133"/>
      <c r="M228" s="133"/>
      <c r="N228" s="133"/>
      <c r="O228" s="133"/>
      <c r="P228" s="133"/>
      <c r="Q228" s="133"/>
      <c r="R228" s="133"/>
    </row>
    <row r="229" spans="1:18" ht="37.5" customHeight="1">
      <c r="A229" s="133"/>
      <c r="B229" s="133"/>
      <c r="C229" s="133"/>
      <c r="D229" s="133"/>
      <c r="E229" s="133"/>
      <c r="F229" s="133"/>
      <c r="G229" s="132"/>
      <c r="H229" s="120"/>
      <c r="I229" s="133"/>
      <c r="J229" s="133"/>
      <c r="K229" s="133"/>
      <c r="L229" s="133"/>
      <c r="M229" s="133"/>
      <c r="N229" s="133"/>
      <c r="O229" s="133"/>
      <c r="P229" s="133"/>
      <c r="Q229" s="133"/>
      <c r="R229" s="133"/>
    </row>
    <row r="230" spans="1:18" ht="37.5" customHeight="1">
      <c r="A230" s="133"/>
      <c r="B230" s="133"/>
      <c r="C230" s="133"/>
      <c r="D230" s="133"/>
      <c r="E230" s="133"/>
      <c r="F230" s="133"/>
      <c r="G230" s="132"/>
      <c r="H230" s="120"/>
      <c r="I230" s="133"/>
      <c r="J230" s="133"/>
      <c r="K230" s="133"/>
      <c r="L230" s="133"/>
      <c r="M230" s="133"/>
      <c r="N230" s="133"/>
      <c r="O230" s="133"/>
      <c r="P230" s="133"/>
      <c r="Q230" s="133"/>
      <c r="R230" s="133"/>
    </row>
    <row r="231" spans="1:18" ht="37.5" customHeight="1">
      <c r="A231" s="133"/>
      <c r="B231" s="133"/>
      <c r="C231" s="133"/>
      <c r="D231" s="133"/>
      <c r="E231" s="133"/>
      <c r="F231" s="133"/>
      <c r="G231" s="132"/>
      <c r="H231" s="120"/>
      <c r="I231" s="133"/>
      <c r="J231" s="133"/>
      <c r="K231" s="133"/>
      <c r="L231" s="133"/>
      <c r="M231" s="133"/>
      <c r="N231" s="133"/>
      <c r="O231" s="133"/>
      <c r="P231" s="133"/>
      <c r="Q231" s="133"/>
      <c r="R231" s="133"/>
    </row>
    <row r="232" spans="1:18" ht="37.5" customHeight="1">
      <c r="A232" s="133"/>
      <c r="B232" s="133"/>
      <c r="C232" s="133"/>
      <c r="D232" s="133"/>
      <c r="E232" s="133"/>
      <c r="F232" s="133"/>
      <c r="G232" s="132"/>
      <c r="H232" s="120"/>
      <c r="I232" s="133"/>
      <c r="J232" s="133"/>
      <c r="K232" s="133"/>
      <c r="L232" s="133"/>
      <c r="M232" s="133"/>
      <c r="N232" s="133"/>
      <c r="O232" s="133"/>
      <c r="P232" s="133"/>
      <c r="Q232" s="133"/>
      <c r="R232" s="133"/>
    </row>
    <row r="233" spans="1:18" ht="37.5" customHeight="1">
      <c r="A233" s="133"/>
      <c r="B233" s="133"/>
      <c r="C233" s="133"/>
      <c r="D233" s="133"/>
      <c r="E233" s="133"/>
      <c r="F233" s="133"/>
      <c r="G233" s="132"/>
      <c r="H233" s="120"/>
      <c r="I233" s="133"/>
      <c r="J233" s="133"/>
      <c r="K233" s="133"/>
      <c r="L233" s="133"/>
      <c r="M233" s="133"/>
      <c r="N233" s="133"/>
      <c r="O233" s="133"/>
      <c r="P233" s="133"/>
      <c r="Q233" s="133"/>
      <c r="R233" s="133"/>
    </row>
    <row r="234" spans="1:18" ht="37.5" customHeight="1">
      <c r="A234" s="133"/>
      <c r="B234" s="133"/>
      <c r="C234" s="133"/>
      <c r="D234" s="133"/>
      <c r="E234" s="133"/>
      <c r="F234" s="133"/>
      <c r="G234" s="132"/>
      <c r="H234" s="120"/>
      <c r="I234" s="133"/>
      <c r="J234" s="133"/>
      <c r="K234" s="133"/>
      <c r="L234" s="133"/>
      <c r="M234" s="133"/>
      <c r="N234" s="133"/>
      <c r="O234" s="133"/>
      <c r="P234" s="133"/>
      <c r="Q234" s="133"/>
      <c r="R234" s="133"/>
    </row>
    <row r="235" spans="1:18" ht="37.5" customHeight="1">
      <c r="A235" s="133"/>
      <c r="B235" s="133"/>
      <c r="C235" s="133"/>
      <c r="D235" s="133"/>
      <c r="E235" s="133"/>
      <c r="F235" s="133"/>
      <c r="G235" s="132"/>
      <c r="H235" s="120"/>
      <c r="I235" s="133"/>
      <c r="J235" s="133"/>
      <c r="K235" s="133"/>
      <c r="L235" s="133"/>
      <c r="M235" s="133"/>
      <c r="N235" s="133"/>
      <c r="O235" s="133"/>
      <c r="P235" s="133"/>
      <c r="Q235" s="133"/>
      <c r="R235" s="133"/>
    </row>
    <row r="236" spans="1:18" ht="37.5" customHeight="1">
      <c r="A236" s="133"/>
      <c r="B236" s="133"/>
      <c r="C236" s="133"/>
      <c r="D236" s="133"/>
      <c r="E236" s="133"/>
      <c r="F236" s="133"/>
      <c r="G236" s="132"/>
      <c r="H236" s="120"/>
      <c r="I236" s="133"/>
      <c r="J236" s="133"/>
      <c r="K236" s="133"/>
      <c r="L236" s="133"/>
      <c r="M236" s="133"/>
      <c r="N236" s="133"/>
      <c r="O236" s="133"/>
      <c r="P236" s="133"/>
      <c r="Q236" s="133"/>
      <c r="R236" s="133"/>
    </row>
    <row r="237" spans="1:18" ht="37.5" customHeight="1">
      <c r="A237" s="133"/>
      <c r="B237" s="133"/>
      <c r="C237" s="133"/>
      <c r="D237" s="133"/>
      <c r="E237" s="133"/>
      <c r="F237" s="133"/>
      <c r="G237" s="132"/>
      <c r="H237" s="120"/>
      <c r="I237" s="133"/>
      <c r="J237" s="133"/>
      <c r="K237" s="133"/>
      <c r="L237" s="133"/>
      <c r="M237" s="133"/>
      <c r="N237" s="133"/>
      <c r="O237" s="133"/>
      <c r="P237" s="133"/>
      <c r="Q237" s="133"/>
      <c r="R237" s="133"/>
    </row>
    <row r="238" spans="1:18" ht="37.5" customHeight="1">
      <c r="A238" s="133"/>
      <c r="B238" s="133"/>
      <c r="C238" s="133"/>
      <c r="D238" s="133"/>
      <c r="E238" s="133"/>
      <c r="F238" s="133"/>
      <c r="G238" s="132"/>
      <c r="H238" s="120"/>
      <c r="I238" s="133"/>
      <c r="J238" s="133"/>
      <c r="K238" s="133"/>
      <c r="L238" s="133"/>
      <c r="M238" s="133"/>
      <c r="N238" s="133"/>
      <c r="O238" s="133"/>
      <c r="P238" s="133"/>
      <c r="Q238" s="133"/>
      <c r="R238" s="133"/>
    </row>
    <row r="239" spans="1:18" ht="37.5" customHeight="1">
      <c r="A239" s="133"/>
      <c r="G239" s="132"/>
      <c r="H239" s="123"/>
    </row>
    <row r="240" spans="1:18" ht="37.5" customHeight="1">
      <c r="A240" s="133"/>
      <c r="G240" s="132"/>
      <c r="H240" s="123"/>
    </row>
    <row r="241" spans="1:8" ht="37.5" customHeight="1">
      <c r="A241" s="133"/>
      <c r="G241" s="132"/>
      <c r="H241" s="123"/>
    </row>
    <row r="242" spans="1:8" ht="37.5" customHeight="1">
      <c r="G242" s="132"/>
      <c r="H242" s="123"/>
    </row>
    <row r="243" spans="1:8" ht="37.5" customHeight="1">
      <c r="G243" s="132"/>
      <c r="H243" s="123"/>
    </row>
    <row r="244" spans="1:8" ht="37.5" customHeight="1">
      <c r="G244" s="132"/>
      <c r="H244" s="123"/>
    </row>
    <row r="245" spans="1:8" ht="37.5" customHeight="1">
      <c r="G245" s="132"/>
      <c r="H245" s="123"/>
    </row>
    <row r="246" spans="1:8" ht="37.5" customHeight="1">
      <c r="G246" s="132"/>
      <c r="H246" s="123"/>
    </row>
    <row r="247" spans="1:8" ht="37.5" customHeight="1">
      <c r="G247" s="132"/>
      <c r="H247" s="123"/>
    </row>
    <row r="248" spans="1:8" ht="37.5" customHeight="1">
      <c r="G248" s="132"/>
      <c r="H248" s="123"/>
    </row>
    <row r="249" spans="1:8" ht="37.5" customHeight="1">
      <c r="G249" s="132"/>
      <c r="H249" s="123"/>
    </row>
    <row r="250" spans="1:8" ht="37.5" customHeight="1">
      <c r="G250" s="132"/>
      <c r="H250" s="123"/>
    </row>
    <row r="251" spans="1:8" ht="37.5" customHeight="1">
      <c r="G251" s="132"/>
      <c r="H251" s="123"/>
    </row>
    <row r="252" spans="1:8" ht="37.5" customHeight="1">
      <c r="G252" s="132"/>
      <c r="H252" s="123"/>
    </row>
    <row r="253" spans="1:8" ht="37.5" customHeight="1">
      <c r="G253" s="132"/>
      <c r="H253" s="123"/>
    </row>
    <row r="254" spans="1:8" ht="37.5" customHeight="1">
      <c r="G254" s="132"/>
      <c r="H254" s="123"/>
    </row>
    <row r="255" spans="1:8" ht="37.5" customHeight="1">
      <c r="G255" s="132"/>
      <c r="H255" s="123"/>
    </row>
    <row r="256" spans="1:8" ht="37.5" customHeight="1">
      <c r="G256" s="132"/>
      <c r="H256" s="123"/>
    </row>
    <row r="257" spans="7:8" ht="37.5" customHeight="1">
      <c r="G257" s="132"/>
      <c r="H257" s="123"/>
    </row>
    <row r="258" spans="7:8" ht="37.5" customHeight="1">
      <c r="G258" s="132"/>
      <c r="H258" s="123"/>
    </row>
    <row r="259" spans="7:8" ht="37.5" customHeight="1">
      <c r="G259" s="132"/>
      <c r="H259" s="123"/>
    </row>
    <row r="260" spans="7:8" ht="37.5" customHeight="1">
      <c r="G260" s="132"/>
      <c r="H260" s="123"/>
    </row>
    <row r="261" spans="7:8" ht="37.5" customHeight="1">
      <c r="G261" s="132"/>
      <c r="H261" s="123"/>
    </row>
    <row r="262" spans="7:8" ht="37.5" customHeight="1">
      <c r="G262" s="132"/>
      <c r="H262" s="123"/>
    </row>
    <row r="263" spans="7:8" ht="37.5" customHeight="1">
      <c r="G263" s="132"/>
      <c r="H263" s="123"/>
    </row>
    <row r="264" spans="7:8" ht="37.5" customHeight="1">
      <c r="G264" s="132"/>
      <c r="H264" s="123"/>
    </row>
    <row r="265" spans="7:8" ht="37.5" customHeight="1">
      <c r="G265" s="132"/>
      <c r="H265" s="123"/>
    </row>
    <row r="266" spans="7:8" ht="37.5" customHeight="1">
      <c r="G266" s="132"/>
      <c r="H266" s="123"/>
    </row>
    <row r="267" spans="7:8" ht="37.5" customHeight="1">
      <c r="G267" s="132"/>
      <c r="H267" s="123"/>
    </row>
    <row r="268" spans="7:8" ht="37.5" customHeight="1">
      <c r="G268" s="132"/>
      <c r="H268" s="123"/>
    </row>
    <row r="269" spans="7:8" ht="37.5" customHeight="1">
      <c r="G269" s="132"/>
      <c r="H269" s="123"/>
    </row>
    <row r="270" spans="7:8" ht="37.5" customHeight="1">
      <c r="G270" s="132"/>
      <c r="H270" s="123"/>
    </row>
    <row r="271" spans="7:8" ht="37.5" customHeight="1">
      <c r="G271" s="132"/>
      <c r="H271" s="123"/>
    </row>
    <row r="272" spans="7:8" ht="37.5" customHeight="1">
      <c r="G272" s="132"/>
      <c r="H272" s="123"/>
    </row>
    <row r="273" spans="7:8" ht="37.5" customHeight="1">
      <c r="G273" s="132"/>
      <c r="H273" s="123"/>
    </row>
    <row r="274" spans="7:8" ht="37.5" customHeight="1">
      <c r="G274" s="132"/>
      <c r="H274" s="123"/>
    </row>
    <row r="275" spans="7:8" ht="37.5" customHeight="1">
      <c r="G275" s="132"/>
      <c r="H275" s="123"/>
    </row>
    <row r="276" spans="7:8" ht="37.5" customHeight="1">
      <c r="G276" s="132"/>
      <c r="H276" s="123"/>
    </row>
    <row r="277" spans="7:8" ht="37.5" customHeight="1">
      <c r="G277" s="132"/>
      <c r="H277" s="123"/>
    </row>
    <row r="278" spans="7:8" ht="37.5" customHeight="1">
      <c r="G278" s="132"/>
      <c r="H278" s="123"/>
    </row>
    <row r="279" spans="7:8" ht="37.5" customHeight="1">
      <c r="G279" s="132"/>
      <c r="H279" s="123"/>
    </row>
    <row r="280" spans="7:8" ht="37.5" customHeight="1">
      <c r="G280" s="132"/>
      <c r="H280" s="123"/>
    </row>
    <row r="281" spans="7:8" ht="37.5" customHeight="1">
      <c r="G281" s="132"/>
      <c r="H281" s="123"/>
    </row>
    <row r="282" spans="7:8" ht="37.5" customHeight="1">
      <c r="G282" s="132"/>
      <c r="H282" s="123"/>
    </row>
    <row r="283" spans="7:8" ht="37.5" customHeight="1">
      <c r="G283" s="132"/>
      <c r="H283" s="123"/>
    </row>
    <row r="284" spans="7:8" ht="37.5" customHeight="1">
      <c r="G284" s="132"/>
      <c r="H284" s="123"/>
    </row>
    <row r="285" spans="7:8" ht="37.5" customHeight="1">
      <c r="G285" s="132"/>
      <c r="H285" s="123"/>
    </row>
    <row r="286" spans="7:8" ht="37.5" customHeight="1">
      <c r="G286" s="132"/>
      <c r="H286" s="123"/>
    </row>
    <row r="287" spans="7:8" ht="37.5" customHeight="1">
      <c r="G287" s="132"/>
      <c r="H287" s="123"/>
    </row>
    <row r="288" spans="7:8" ht="37.5" customHeight="1">
      <c r="G288" s="132"/>
      <c r="H288" s="123"/>
    </row>
    <row r="289" spans="7:8" ht="37.5" customHeight="1">
      <c r="G289" s="132"/>
      <c r="H289" s="123"/>
    </row>
    <row r="290" spans="7:8" ht="37.5" customHeight="1">
      <c r="G290" s="132"/>
      <c r="H290" s="123"/>
    </row>
    <row r="291" spans="7:8" ht="37.5" customHeight="1">
      <c r="G291" s="132"/>
      <c r="H291" s="123"/>
    </row>
    <row r="292" spans="7:8" ht="37.5" customHeight="1">
      <c r="G292" s="132"/>
      <c r="H292" s="123"/>
    </row>
    <row r="293" spans="7:8" ht="37.5" customHeight="1">
      <c r="G293" s="132"/>
      <c r="H293" s="123"/>
    </row>
    <row r="294" spans="7:8" ht="37.5" customHeight="1">
      <c r="G294" s="132"/>
      <c r="H294" s="123"/>
    </row>
    <row r="295" spans="7:8" ht="37.5" customHeight="1">
      <c r="G295" s="132"/>
      <c r="H295" s="123"/>
    </row>
    <row r="296" spans="7:8" ht="37.5" customHeight="1">
      <c r="G296" s="132"/>
      <c r="H296" s="123"/>
    </row>
    <row r="297" spans="7:8" ht="37.5" customHeight="1">
      <c r="G297" s="132"/>
      <c r="H297" s="123"/>
    </row>
    <row r="298" spans="7:8" ht="37.5" customHeight="1">
      <c r="G298" s="132"/>
      <c r="H298" s="123"/>
    </row>
    <row r="299" spans="7:8" ht="37.5" customHeight="1">
      <c r="G299" s="132"/>
      <c r="H299" s="123"/>
    </row>
    <row r="300" spans="7:8" ht="37.5" customHeight="1">
      <c r="G300" s="132"/>
      <c r="H300" s="123"/>
    </row>
    <row r="301" spans="7:8" ht="37.5" customHeight="1">
      <c r="G301" s="132"/>
      <c r="H301" s="123"/>
    </row>
    <row r="302" spans="7:8" ht="37.5" customHeight="1">
      <c r="G302" s="132"/>
      <c r="H302" s="123"/>
    </row>
    <row r="303" spans="7:8" ht="37.5" customHeight="1">
      <c r="G303" s="132"/>
      <c r="H303" s="123"/>
    </row>
    <row r="304" spans="7:8" ht="37.5" customHeight="1">
      <c r="G304" s="132"/>
      <c r="H304" s="123"/>
    </row>
    <row r="305" spans="7:8" ht="37.5" customHeight="1">
      <c r="G305" s="132"/>
      <c r="H305" s="123"/>
    </row>
    <row r="306" spans="7:8" ht="37.5" customHeight="1">
      <c r="G306" s="132"/>
      <c r="H306" s="123"/>
    </row>
    <row r="307" spans="7:8" ht="37.5" customHeight="1">
      <c r="G307" s="132"/>
      <c r="H307" s="123"/>
    </row>
    <row r="308" spans="7:8" ht="37.5" customHeight="1">
      <c r="G308" s="132"/>
      <c r="H308" s="123"/>
    </row>
    <row r="309" spans="7:8" ht="37.5" customHeight="1">
      <c r="G309" s="132"/>
      <c r="H309" s="123"/>
    </row>
    <row r="310" spans="7:8" ht="37.5" customHeight="1">
      <c r="G310" s="132"/>
      <c r="H310" s="123"/>
    </row>
    <row r="311" spans="7:8" ht="37.5" customHeight="1">
      <c r="G311" s="132"/>
      <c r="H311" s="123"/>
    </row>
    <row r="312" spans="7:8" ht="37.5" customHeight="1">
      <c r="G312" s="132"/>
      <c r="H312" s="123"/>
    </row>
    <row r="313" spans="7:8" ht="37.5" customHeight="1">
      <c r="G313" s="132"/>
      <c r="H313" s="123"/>
    </row>
    <row r="314" spans="7:8" ht="37.5" customHeight="1">
      <c r="G314" s="132"/>
      <c r="H314" s="123"/>
    </row>
    <row r="315" spans="7:8" ht="37.5" customHeight="1">
      <c r="G315" s="132"/>
      <c r="H315" s="123"/>
    </row>
    <row r="316" spans="7:8" ht="37.5" customHeight="1">
      <c r="G316" s="132"/>
      <c r="H316" s="123"/>
    </row>
    <row r="317" spans="7:8" ht="37.5" customHeight="1">
      <c r="G317" s="132"/>
      <c r="H317" s="123"/>
    </row>
    <row r="318" spans="7:8" ht="37.5" customHeight="1">
      <c r="G318" s="132"/>
      <c r="H318" s="123"/>
    </row>
    <row r="319" spans="7:8" ht="37.5" customHeight="1">
      <c r="G319" s="132"/>
      <c r="H319" s="123"/>
    </row>
    <row r="320" spans="7:8" ht="37.5" customHeight="1">
      <c r="G320" s="132"/>
      <c r="H320" s="123"/>
    </row>
    <row r="321" spans="7:8" ht="37.5" customHeight="1">
      <c r="G321" s="132"/>
      <c r="H321" s="123"/>
    </row>
    <row r="322" spans="7:8" ht="37.5" customHeight="1">
      <c r="G322" s="132"/>
      <c r="H322" s="123"/>
    </row>
    <row r="323" spans="7:8" ht="37.5" customHeight="1">
      <c r="G323" s="132"/>
      <c r="H323" s="123"/>
    </row>
    <row r="324" spans="7:8" ht="37.5" customHeight="1">
      <c r="G324" s="132"/>
      <c r="H324" s="123"/>
    </row>
    <row r="325" spans="7:8" ht="37.5" customHeight="1">
      <c r="G325" s="132"/>
      <c r="H325" s="123"/>
    </row>
    <row r="326" spans="7:8" ht="37.5" customHeight="1">
      <c r="G326" s="132"/>
      <c r="H326" s="123"/>
    </row>
    <row r="327" spans="7:8" ht="37.5" customHeight="1">
      <c r="G327" s="132"/>
      <c r="H327" s="123"/>
    </row>
    <row r="328" spans="7:8" ht="37.5" customHeight="1">
      <c r="G328" s="132"/>
      <c r="H328" s="123"/>
    </row>
    <row r="329" spans="7:8" ht="37.5" customHeight="1">
      <c r="G329" s="132"/>
      <c r="H329" s="123"/>
    </row>
    <row r="330" spans="7:8" ht="37.5" customHeight="1">
      <c r="G330" s="132"/>
      <c r="H330" s="123"/>
    </row>
    <row r="331" spans="7:8" ht="37.5" customHeight="1">
      <c r="G331" s="132"/>
      <c r="H331" s="123"/>
    </row>
    <row r="332" spans="7:8" ht="37.5" customHeight="1">
      <c r="G332" s="132"/>
      <c r="H332" s="123"/>
    </row>
    <row r="333" spans="7:8" ht="37.5" customHeight="1">
      <c r="G333" s="132"/>
      <c r="H333" s="123"/>
    </row>
    <row r="334" spans="7:8" ht="37.5" customHeight="1">
      <c r="G334" s="132"/>
      <c r="H334" s="123"/>
    </row>
    <row r="335" spans="7:8" ht="37.5" customHeight="1">
      <c r="G335" s="132"/>
      <c r="H335" s="123"/>
    </row>
    <row r="336" spans="7:8" ht="37.5" customHeight="1">
      <c r="G336" s="132"/>
      <c r="H336" s="123"/>
    </row>
    <row r="337" spans="7:8" ht="37.5" customHeight="1">
      <c r="G337" s="132"/>
      <c r="H337" s="123"/>
    </row>
    <row r="338" spans="7:8" ht="37.5" customHeight="1">
      <c r="G338" s="132"/>
      <c r="H338" s="123"/>
    </row>
    <row r="339" spans="7:8" ht="37.5" customHeight="1">
      <c r="G339" s="132"/>
      <c r="H339" s="123"/>
    </row>
    <row r="340" spans="7:8" ht="37.5" customHeight="1">
      <c r="G340" s="132"/>
      <c r="H340" s="123"/>
    </row>
    <row r="341" spans="7:8" ht="37.5" customHeight="1">
      <c r="G341" s="132"/>
      <c r="H341" s="123"/>
    </row>
    <row r="342" spans="7:8" ht="37.5" customHeight="1">
      <c r="G342" s="132"/>
      <c r="H342" s="123"/>
    </row>
    <row r="343" spans="7:8" ht="37.5" customHeight="1">
      <c r="G343" s="132"/>
      <c r="H343" s="123"/>
    </row>
    <row r="344" spans="7:8" ht="37.5" customHeight="1">
      <c r="G344" s="132"/>
      <c r="H344" s="123"/>
    </row>
    <row r="345" spans="7:8" ht="37.5" customHeight="1">
      <c r="G345" s="132"/>
      <c r="H345" s="123"/>
    </row>
    <row r="346" spans="7:8" ht="37.5" customHeight="1">
      <c r="G346" s="132"/>
      <c r="H346" s="123"/>
    </row>
    <row r="347" spans="7:8" ht="37.5" customHeight="1">
      <c r="G347" s="132"/>
      <c r="H347" s="123"/>
    </row>
    <row r="348" spans="7:8" ht="37.5" customHeight="1">
      <c r="G348" s="132"/>
      <c r="H348" s="123"/>
    </row>
    <row r="349" spans="7:8" ht="37.5" customHeight="1">
      <c r="G349" s="132"/>
      <c r="H349" s="123"/>
    </row>
    <row r="350" spans="7:8" ht="37.5" customHeight="1">
      <c r="G350" s="132"/>
      <c r="H350" s="123"/>
    </row>
    <row r="351" spans="7:8" ht="37.5" customHeight="1">
      <c r="G351" s="132"/>
      <c r="H351" s="123"/>
    </row>
    <row r="352" spans="7:8" ht="37.5" customHeight="1">
      <c r="G352" s="132"/>
      <c r="H352" s="123"/>
    </row>
    <row r="353" spans="7:8" ht="37.5" customHeight="1">
      <c r="G353" s="132"/>
      <c r="H353" s="123"/>
    </row>
    <row r="354" spans="7:8" ht="37.5" customHeight="1">
      <c r="G354" s="132"/>
      <c r="H354" s="123"/>
    </row>
    <row r="355" spans="7:8" ht="37.5" customHeight="1">
      <c r="G355" s="132"/>
      <c r="H355" s="123"/>
    </row>
    <row r="356" spans="7:8" ht="37.5" customHeight="1">
      <c r="G356" s="132"/>
      <c r="H356" s="123"/>
    </row>
    <row r="357" spans="7:8" ht="37.5" customHeight="1">
      <c r="G357" s="132"/>
      <c r="H357" s="123"/>
    </row>
    <row r="358" spans="7:8" ht="37.5" customHeight="1">
      <c r="G358" s="132"/>
      <c r="H358" s="123"/>
    </row>
    <row r="359" spans="7:8" ht="37.5" customHeight="1">
      <c r="G359" s="132"/>
      <c r="H359" s="123"/>
    </row>
    <row r="360" spans="7:8" ht="37.5" customHeight="1">
      <c r="G360" s="132"/>
      <c r="H360" s="123"/>
    </row>
    <row r="361" spans="7:8" ht="37.5" customHeight="1">
      <c r="G361" s="132"/>
      <c r="H361" s="123"/>
    </row>
    <row r="362" spans="7:8" ht="37.5" customHeight="1">
      <c r="G362" s="132"/>
      <c r="H362" s="123"/>
    </row>
    <row r="363" spans="7:8" ht="37.5" customHeight="1">
      <c r="G363" s="132"/>
      <c r="H363" s="123"/>
    </row>
    <row r="364" spans="7:8" ht="37.5" customHeight="1">
      <c r="G364" s="132"/>
      <c r="H364" s="123"/>
    </row>
    <row r="365" spans="7:8" ht="37.5" customHeight="1">
      <c r="G365" s="132"/>
      <c r="H365" s="123"/>
    </row>
    <row r="366" spans="7:8" ht="37.5" customHeight="1">
      <c r="G366" s="132"/>
      <c r="H366" s="123"/>
    </row>
    <row r="367" spans="7:8" ht="37.5" customHeight="1">
      <c r="G367" s="132"/>
      <c r="H367" s="123"/>
    </row>
    <row r="368" spans="7:8" ht="37.5" customHeight="1">
      <c r="G368" s="132"/>
      <c r="H368" s="123"/>
    </row>
    <row r="369" spans="7:8" ht="37.5" customHeight="1">
      <c r="G369" s="132"/>
      <c r="H369" s="123"/>
    </row>
    <row r="370" spans="7:8" ht="37.5" customHeight="1">
      <c r="G370" s="132"/>
      <c r="H370" s="123"/>
    </row>
    <row r="371" spans="7:8" ht="37.5" customHeight="1">
      <c r="G371" s="132"/>
      <c r="H371" s="123"/>
    </row>
    <row r="372" spans="7:8" ht="37.5" customHeight="1">
      <c r="G372" s="132"/>
      <c r="H372" s="123"/>
    </row>
    <row r="373" spans="7:8" ht="37.5" customHeight="1">
      <c r="G373" s="132"/>
      <c r="H373" s="123"/>
    </row>
    <row r="374" spans="7:8" ht="37.5" customHeight="1">
      <c r="G374" s="132"/>
      <c r="H374" s="123"/>
    </row>
    <row r="375" spans="7:8" ht="37.5" customHeight="1">
      <c r="G375" s="132"/>
      <c r="H375" s="123"/>
    </row>
    <row r="376" spans="7:8" ht="37.5" customHeight="1">
      <c r="G376" s="132"/>
      <c r="H376" s="123"/>
    </row>
    <row r="377" spans="7:8" ht="37.5" customHeight="1">
      <c r="G377" s="132"/>
      <c r="H377" s="123"/>
    </row>
    <row r="378" spans="7:8" ht="37.5" customHeight="1">
      <c r="G378" s="132"/>
      <c r="H378" s="123"/>
    </row>
    <row r="379" spans="7:8" ht="37.5" customHeight="1">
      <c r="G379" s="132"/>
      <c r="H379" s="123"/>
    </row>
    <row r="380" spans="7:8" ht="37.5" customHeight="1">
      <c r="G380" s="132"/>
      <c r="H380" s="123"/>
    </row>
    <row r="381" spans="7:8" ht="37.5" customHeight="1">
      <c r="G381" s="132"/>
      <c r="H381" s="123"/>
    </row>
    <row r="382" spans="7:8" ht="37.5" customHeight="1">
      <c r="G382" s="132"/>
      <c r="H382" s="123"/>
    </row>
    <row r="383" spans="7:8" ht="37.5" customHeight="1">
      <c r="G383" s="132"/>
      <c r="H383" s="123"/>
    </row>
    <row r="384" spans="7:8" ht="37.5" customHeight="1">
      <c r="G384" s="132"/>
      <c r="H384" s="123"/>
    </row>
    <row r="385" spans="7:8" ht="37.5" customHeight="1">
      <c r="G385" s="132"/>
      <c r="H385" s="123"/>
    </row>
    <row r="386" spans="7:8" ht="37.5" customHeight="1">
      <c r="G386" s="132"/>
      <c r="H386" s="123"/>
    </row>
    <row r="387" spans="7:8" ht="37.5" customHeight="1">
      <c r="G387" s="132"/>
      <c r="H387" s="123"/>
    </row>
    <row r="388" spans="7:8" ht="37.5" customHeight="1">
      <c r="G388" s="132"/>
      <c r="H388" s="123"/>
    </row>
    <row r="389" spans="7:8" ht="37.5" customHeight="1">
      <c r="G389" s="132"/>
      <c r="H389" s="123"/>
    </row>
    <row r="390" spans="7:8" ht="37.5" customHeight="1">
      <c r="G390" s="132"/>
      <c r="H390" s="123"/>
    </row>
    <row r="391" spans="7:8" ht="37.5" customHeight="1">
      <c r="G391" s="132"/>
      <c r="H391" s="123"/>
    </row>
    <row r="392" spans="7:8" ht="37.5" customHeight="1">
      <c r="G392" s="132"/>
      <c r="H392" s="123"/>
    </row>
    <row r="393" spans="7:8" ht="37.5" customHeight="1">
      <c r="G393" s="132"/>
      <c r="H393" s="123"/>
    </row>
    <row r="394" spans="7:8" ht="37.5" customHeight="1">
      <c r="G394" s="132"/>
      <c r="H394" s="123"/>
    </row>
    <row r="395" spans="7:8" ht="37.5" customHeight="1">
      <c r="G395" s="132"/>
      <c r="H395" s="123"/>
    </row>
    <row r="396" spans="7:8" ht="37.5" customHeight="1">
      <c r="G396" s="132"/>
      <c r="H396" s="123"/>
    </row>
    <row r="397" spans="7:8" ht="37.5" customHeight="1">
      <c r="G397" s="132"/>
      <c r="H397" s="123"/>
    </row>
    <row r="398" spans="7:8" ht="37.5" customHeight="1">
      <c r="G398" s="132"/>
      <c r="H398" s="123"/>
    </row>
    <row r="399" spans="7:8" ht="37.5" customHeight="1">
      <c r="G399" s="132"/>
      <c r="H399" s="123"/>
    </row>
    <row r="400" spans="7:8" ht="37.5" customHeight="1">
      <c r="G400" s="132"/>
      <c r="H400" s="123"/>
    </row>
    <row r="401" spans="7:8" ht="37.5" customHeight="1">
      <c r="G401" s="132"/>
      <c r="H401" s="123"/>
    </row>
    <row r="402" spans="7:8" ht="37.5" customHeight="1">
      <c r="G402" s="132"/>
      <c r="H402" s="123"/>
    </row>
    <row r="403" spans="7:8" ht="37.5" customHeight="1">
      <c r="G403" s="132"/>
      <c r="H403" s="123"/>
    </row>
    <row r="404" spans="7:8" ht="37.5" customHeight="1">
      <c r="G404" s="132"/>
      <c r="H404" s="123"/>
    </row>
    <row r="405" spans="7:8" ht="37.5" customHeight="1">
      <c r="G405" s="132"/>
      <c r="H405" s="123"/>
    </row>
    <row r="406" spans="7:8" ht="37.5" customHeight="1">
      <c r="G406" s="132"/>
      <c r="H406" s="123"/>
    </row>
    <row r="407" spans="7:8" ht="37.5" customHeight="1">
      <c r="G407" s="132"/>
      <c r="H407" s="123"/>
    </row>
    <row r="408" spans="7:8" ht="37.5" customHeight="1">
      <c r="G408" s="132"/>
      <c r="H408" s="123"/>
    </row>
    <row r="409" spans="7:8" ht="37.5" customHeight="1">
      <c r="G409" s="132"/>
      <c r="H409" s="123"/>
    </row>
    <row r="410" spans="7:8" ht="37.5" customHeight="1">
      <c r="G410" s="132"/>
      <c r="H410" s="123"/>
    </row>
    <row r="411" spans="7:8" ht="37.5" customHeight="1">
      <c r="G411" s="132"/>
      <c r="H411" s="123"/>
    </row>
    <row r="412" spans="7:8" ht="37.5" customHeight="1">
      <c r="G412" s="132"/>
      <c r="H412" s="123"/>
    </row>
    <row r="413" spans="7:8" ht="37.5" customHeight="1">
      <c r="G413" s="132"/>
      <c r="H413" s="123"/>
    </row>
    <row r="414" spans="7:8" ht="37.5" customHeight="1">
      <c r="G414" s="132"/>
      <c r="H414" s="123"/>
    </row>
    <row r="415" spans="7:8" ht="37.5" customHeight="1">
      <c r="G415" s="132"/>
      <c r="H415" s="123"/>
    </row>
    <row r="416" spans="7:8" ht="37.5" customHeight="1">
      <c r="G416" s="132"/>
      <c r="H416" s="123"/>
    </row>
    <row r="417" spans="7:8" ht="37.5" customHeight="1">
      <c r="G417" s="132"/>
      <c r="H417" s="123"/>
    </row>
    <row r="418" spans="7:8" ht="37.5" customHeight="1">
      <c r="G418" s="132"/>
      <c r="H418" s="123"/>
    </row>
    <row r="419" spans="7:8" ht="37.5" customHeight="1">
      <c r="G419" s="132"/>
      <c r="H419" s="123"/>
    </row>
    <row r="420" spans="7:8" ht="37.5" customHeight="1">
      <c r="G420" s="132"/>
      <c r="H420" s="123"/>
    </row>
  </sheetData>
  <sheetProtection algorithmName="SHA-512" hashValue="07re12Bilq/xMYlHMLBVJ/+ntUWYNq5QQ2Ug0Lp0KRXKZ6Q21sJ0n82A51P/6qj7P9cOdM/a0Cwxiv108pfNUQ==" saltValue="KQNgxKlGvT4bmmvQLnTkGQ==" spinCount="100000" sheet="1" objects="1" scenarios="1"/>
  <mergeCells count="8">
    <mergeCell ref="B9:C9"/>
    <mergeCell ref="B32:D32"/>
    <mergeCell ref="B16:C16"/>
    <mergeCell ref="B12:C12"/>
    <mergeCell ref="B17:C17"/>
    <mergeCell ref="B25:C25"/>
    <mergeCell ref="B26:C26"/>
    <mergeCell ref="B28:C28"/>
  </mergeCells>
  <phoneticPr fontId="61" type="noConversion"/>
  <pageMargins left="0.78740157480314965" right="0.78740157480314965" top="0.98425196850393704" bottom="0.98425196850393704" header="0.51181102362204722" footer="0.51181102362204722"/>
  <pageSetup paperSize="9" scale="71" firstPageNumber="0" orientation="portrait" blackAndWhite="1" horizontalDpi="4294967293" vertic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C2BAC-BCA0-4237-8DE4-4AE5D6CEE2C9}">
  <sheetPr>
    <tabColor theme="0"/>
    <pageSetUpPr fitToPage="1"/>
  </sheetPr>
  <dimension ref="A1:V286"/>
  <sheetViews>
    <sheetView zoomScale="70" zoomScaleNormal="70" workbookViewId="0"/>
  </sheetViews>
  <sheetFormatPr baseColWidth="10" defaultRowHeight="12.75"/>
  <cols>
    <col min="1" max="2" width="37.85546875" customWidth="1"/>
    <col min="3" max="14" width="21.7109375" bestFit="1" customWidth="1"/>
    <col min="15" max="15" width="27.140625" customWidth="1"/>
    <col min="17" max="17" width="15.7109375" customWidth="1"/>
  </cols>
  <sheetData>
    <row r="1" spans="1:22" ht="19.5" thickBot="1">
      <c r="A1" s="572"/>
      <c r="B1" s="572"/>
      <c r="C1" s="572"/>
      <c r="D1" s="572"/>
      <c r="E1" s="572"/>
      <c r="F1" s="572"/>
      <c r="G1" s="572"/>
      <c r="H1" s="572"/>
      <c r="I1" s="572"/>
      <c r="J1" s="572"/>
      <c r="K1" s="572"/>
      <c r="L1" s="572"/>
      <c r="M1" s="572"/>
      <c r="N1" s="572"/>
      <c r="O1" s="572"/>
      <c r="P1" s="305"/>
      <c r="Q1" s="305"/>
      <c r="R1" s="305"/>
      <c r="S1" s="305"/>
      <c r="T1" s="305"/>
      <c r="U1" s="305"/>
      <c r="V1" s="305"/>
    </row>
    <row r="2" spans="1:22" ht="19.5" thickBot="1">
      <c r="A2" s="504" t="str">
        <f>+Kapitalbedarfsplanung!B5</f>
        <v>Datum: xx.xx.xxxx</v>
      </c>
      <c r="B2" s="695"/>
      <c r="C2" s="572"/>
      <c r="D2" s="572"/>
      <c r="E2" s="572"/>
      <c r="F2" s="572"/>
      <c r="G2" s="572"/>
      <c r="H2" s="572"/>
      <c r="I2" s="572"/>
      <c r="J2" s="572"/>
      <c r="K2" s="572"/>
      <c r="L2" s="572"/>
      <c r="M2" s="572"/>
      <c r="N2" s="572"/>
      <c r="O2" s="572"/>
      <c r="P2" s="572"/>
      <c r="Q2" s="305"/>
      <c r="R2" s="305"/>
      <c r="S2" s="305"/>
      <c r="T2" s="305"/>
      <c r="U2" s="305"/>
      <c r="V2" s="305"/>
    </row>
    <row r="3" spans="1:22" ht="19.5" thickBot="1">
      <c r="A3" s="305"/>
      <c r="B3" s="305"/>
      <c r="C3" s="572"/>
      <c r="D3" s="572"/>
      <c r="E3" s="572"/>
      <c r="F3" s="572"/>
      <c r="G3" s="572"/>
      <c r="H3" s="572"/>
      <c r="I3" s="572"/>
      <c r="J3" s="572"/>
      <c r="K3" s="572"/>
      <c r="L3" s="572"/>
      <c r="M3" s="572"/>
      <c r="N3" s="572"/>
      <c r="O3" s="572"/>
      <c r="P3" s="572"/>
      <c r="Q3" s="305"/>
      <c r="R3" s="305"/>
      <c r="S3" s="305"/>
      <c r="T3" s="305"/>
      <c r="U3" s="305"/>
      <c r="V3" s="305"/>
    </row>
    <row r="4" spans="1:22" ht="21" thickBot="1">
      <c r="A4" s="751" t="str">
        <f>+Kapitalbedarfsplanung!B7</f>
        <v>Name des Projektes:   XXX</v>
      </c>
      <c r="B4" s="752"/>
      <c r="C4" s="753"/>
      <c r="D4" s="572"/>
      <c r="E4" s="573" t="s">
        <v>1718</v>
      </c>
      <c r="F4" s="574"/>
      <c r="G4" s="574"/>
      <c r="H4" s="574"/>
      <c r="I4" s="574"/>
      <c r="J4" s="574"/>
      <c r="K4" s="574"/>
      <c r="L4" s="574"/>
      <c r="M4" s="574"/>
      <c r="N4" s="574"/>
      <c r="O4" s="575"/>
      <c r="P4" s="305"/>
      <c r="Q4" s="305"/>
      <c r="R4" s="305"/>
      <c r="S4" s="305"/>
      <c r="T4" s="305"/>
      <c r="U4" s="305"/>
      <c r="V4" s="305"/>
    </row>
    <row r="5" spans="1:22" ht="20.25">
      <c r="A5" s="510"/>
      <c r="B5" s="510"/>
      <c r="C5" s="510"/>
      <c r="D5" s="572"/>
      <c r="E5" s="572"/>
      <c r="F5" s="574"/>
      <c r="G5" s="574"/>
      <c r="H5" s="574"/>
      <c r="I5" s="574"/>
      <c r="J5" s="574"/>
      <c r="K5" s="574"/>
      <c r="L5" s="574"/>
      <c r="M5" s="574"/>
      <c r="N5" s="574"/>
      <c r="O5" s="575"/>
      <c r="P5" s="305"/>
      <c r="Q5" s="305"/>
      <c r="R5" s="305"/>
      <c r="S5" s="305"/>
      <c r="T5" s="305"/>
      <c r="U5" s="305"/>
      <c r="V5" s="305"/>
    </row>
    <row r="6" spans="1:22" ht="27.75">
      <c r="A6" s="507" t="s">
        <v>1694</v>
      </c>
      <c r="B6" s="507"/>
      <c r="C6" s="573" t="s">
        <v>1716</v>
      </c>
      <c r="E6" s="575"/>
      <c r="F6" s="575"/>
      <c r="G6" s="575"/>
      <c r="H6" s="575"/>
      <c r="I6" s="575"/>
      <c r="J6" s="575"/>
      <c r="K6" s="575"/>
      <c r="L6" s="575"/>
      <c r="M6" s="575"/>
      <c r="N6" s="575"/>
      <c r="O6" s="575"/>
      <c r="P6" s="305"/>
      <c r="Q6" s="305"/>
      <c r="R6" s="305"/>
      <c r="S6" s="305"/>
      <c r="T6" s="305"/>
      <c r="U6" s="305"/>
      <c r="V6" s="305"/>
    </row>
    <row r="7" spans="1:22" ht="20.25">
      <c r="A7" s="577"/>
      <c r="B7" s="577"/>
      <c r="C7" s="578" t="s">
        <v>99</v>
      </c>
      <c r="D7" s="578" t="s">
        <v>100</v>
      </c>
      <c r="E7" s="578" t="s">
        <v>101</v>
      </c>
      <c r="F7" s="578" t="s">
        <v>102</v>
      </c>
      <c r="G7" s="578" t="s">
        <v>103</v>
      </c>
      <c r="H7" s="578" t="s">
        <v>104</v>
      </c>
      <c r="I7" s="578" t="s">
        <v>105</v>
      </c>
      <c r="J7" s="578" t="s">
        <v>106</v>
      </c>
      <c r="K7" s="578" t="s">
        <v>107</v>
      </c>
      <c r="L7" s="578" t="s">
        <v>108</v>
      </c>
      <c r="M7" s="578" t="s">
        <v>109</v>
      </c>
      <c r="N7" s="578" t="s">
        <v>110</v>
      </c>
      <c r="O7" s="487" t="s">
        <v>16</v>
      </c>
      <c r="P7" s="305"/>
      <c r="Q7" s="305"/>
      <c r="R7" s="305"/>
      <c r="S7" s="305"/>
      <c r="T7" s="305"/>
      <c r="U7" s="305"/>
      <c r="V7" s="305"/>
    </row>
    <row r="8" spans="1:22" ht="20.25">
      <c r="A8" s="508" t="s">
        <v>1673</v>
      </c>
      <c r="B8" s="696"/>
      <c r="C8" s="305"/>
      <c r="D8" s="305"/>
      <c r="E8" s="305"/>
      <c r="F8" s="305"/>
      <c r="G8" s="305"/>
      <c r="H8" s="305"/>
      <c r="I8" s="305"/>
      <c r="J8" s="305"/>
      <c r="K8" s="305"/>
      <c r="L8" s="305"/>
      <c r="M8" s="305"/>
      <c r="N8" s="305"/>
      <c r="O8" s="305"/>
      <c r="P8" s="305"/>
      <c r="Q8" s="305"/>
      <c r="R8" s="305"/>
      <c r="S8" s="305"/>
      <c r="T8" s="305"/>
      <c r="U8" s="305"/>
      <c r="V8" s="305"/>
    </row>
    <row r="9" spans="1:22" ht="20.25">
      <c r="A9" s="698" t="s">
        <v>1736</v>
      </c>
      <c r="B9" s="579" t="s">
        <v>1674</v>
      </c>
      <c r="C9" s="580">
        <v>0</v>
      </c>
      <c r="D9" s="580">
        <v>0</v>
      </c>
      <c r="E9" s="580">
        <v>0</v>
      </c>
      <c r="F9" s="580">
        <v>0</v>
      </c>
      <c r="G9" s="580">
        <v>0</v>
      </c>
      <c r="H9" s="580">
        <v>0</v>
      </c>
      <c r="I9" s="580">
        <v>0</v>
      </c>
      <c r="J9" s="580">
        <v>0</v>
      </c>
      <c r="K9" s="580">
        <v>0</v>
      </c>
      <c r="L9" s="580">
        <v>0</v>
      </c>
      <c r="M9" s="580">
        <v>0</v>
      </c>
      <c r="N9" s="580">
        <v>0</v>
      </c>
      <c r="O9" s="581">
        <f>SUM(C9:N9)</f>
        <v>0</v>
      </c>
      <c r="P9" s="305"/>
      <c r="Q9" s="305"/>
      <c r="R9" s="305"/>
      <c r="S9" s="305"/>
      <c r="T9" s="305"/>
      <c r="U9" s="305"/>
      <c r="V9" s="305"/>
    </row>
    <row r="10" spans="1:22" ht="20.25">
      <c r="A10" s="579"/>
      <c r="B10" s="579" t="s">
        <v>1675</v>
      </c>
      <c r="C10" s="582">
        <v>0</v>
      </c>
      <c r="D10" s="582">
        <f>+C10</f>
        <v>0</v>
      </c>
      <c r="E10" s="582">
        <f t="shared" ref="E10:N10" si="0">+D10</f>
        <v>0</v>
      </c>
      <c r="F10" s="582">
        <f t="shared" si="0"/>
        <v>0</v>
      </c>
      <c r="G10" s="582">
        <f t="shared" si="0"/>
        <v>0</v>
      </c>
      <c r="H10" s="582">
        <f t="shared" si="0"/>
        <v>0</v>
      </c>
      <c r="I10" s="582">
        <f t="shared" si="0"/>
        <v>0</v>
      </c>
      <c r="J10" s="582">
        <f t="shared" si="0"/>
        <v>0</v>
      </c>
      <c r="K10" s="582">
        <f t="shared" si="0"/>
        <v>0</v>
      </c>
      <c r="L10" s="582">
        <f t="shared" si="0"/>
        <v>0</v>
      </c>
      <c r="M10" s="582">
        <f t="shared" si="0"/>
        <v>0</v>
      </c>
      <c r="N10" s="582">
        <f t="shared" si="0"/>
        <v>0</v>
      </c>
      <c r="O10" s="581"/>
      <c r="P10" s="305"/>
      <c r="Q10" s="305"/>
      <c r="R10" s="305"/>
      <c r="S10" s="305"/>
      <c r="T10" s="305"/>
      <c r="U10" s="305"/>
      <c r="V10" s="305"/>
    </row>
    <row r="11" spans="1:22" ht="20.25">
      <c r="A11" s="508"/>
      <c r="B11" s="579" t="s">
        <v>1682</v>
      </c>
      <c r="C11" s="641">
        <f>C9*C10</f>
        <v>0</v>
      </c>
      <c r="D11" s="641">
        <f t="shared" ref="D11:N11" si="1">D9*D10</f>
        <v>0</v>
      </c>
      <c r="E11" s="641">
        <f t="shared" si="1"/>
        <v>0</v>
      </c>
      <c r="F11" s="641">
        <f t="shared" si="1"/>
        <v>0</v>
      </c>
      <c r="G11" s="641">
        <f t="shared" si="1"/>
        <v>0</v>
      </c>
      <c r="H11" s="641">
        <f t="shared" si="1"/>
        <v>0</v>
      </c>
      <c r="I11" s="641">
        <f t="shared" si="1"/>
        <v>0</v>
      </c>
      <c r="J11" s="641">
        <f t="shared" si="1"/>
        <v>0</v>
      </c>
      <c r="K11" s="641">
        <f t="shared" si="1"/>
        <v>0</v>
      </c>
      <c r="L11" s="641">
        <f t="shared" si="1"/>
        <v>0</v>
      </c>
      <c r="M11" s="641">
        <f t="shared" si="1"/>
        <v>0</v>
      </c>
      <c r="N11" s="641">
        <f t="shared" si="1"/>
        <v>0</v>
      </c>
      <c r="O11" s="583">
        <f>SUM(C11:N11)</f>
        <v>0</v>
      </c>
      <c r="P11" s="305"/>
      <c r="Q11" s="305"/>
      <c r="R11" s="305"/>
      <c r="S11" s="305"/>
      <c r="T11" s="305"/>
      <c r="U11" s="305"/>
      <c r="V11" s="305"/>
    </row>
    <row r="12" spans="1:22" ht="20.25">
      <c r="A12" s="508" t="s">
        <v>1676</v>
      </c>
      <c r="B12" s="696"/>
      <c r="C12" s="305"/>
      <c r="D12" s="305"/>
      <c r="E12" s="305"/>
      <c r="F12" s="305"/>
      <c r="G12" s="305"/>
      <c r="H12" s="305"/>
      <c r="I12" s="305"/>
      <c r="J12" s="305"/>
      <c r="K12" s="305"/>
      <c r="L12" s="305"/>
      <c r="M12" s="305"/>
      <c r="N12" s="305"/>
      <c r="O12" s="305"/>
      <c r="P12" s="305"/>
      <c r="Q12" s="305"/>
      <c r="R12" s="305"/>
      <c r="S12" s="305"/>
      <c r="T12" s="305"/>
      <c r="U12" s="305"/>
      <c r="V12" s="305"/>
    </row>
    <row r="13" spans="1:22" ht="20.25">
      <c r="A13" s="698" t="s">
        <v>1736</v>
      </c>
      <c r="B13" s="579" t="s">
        <v>1674</v>
      </c>
      <c r="C13" s="580">
        <v>0</v>
      </c>
      <c r="D13" s="580">
        <v>0</v>
      </c>
      <c r="E13" s="580">
        <v>0</v>
      </c>
      <c r="F13" s="580">
        <v>0</v>
      </c>
      <c r="G13" s="580">
        <v>0</v>
      </c>
      <c r="H13" s="580">
        <v>0</v>
      </c>
      <c r="I13" s="580">
        <v>0</v>
      </c>
      <c r="J13" s="580">
        <v>0</v>
      </c>
      <c r="K13" s="580">
        <v>0</v>
      </c>
      <c r="L13" s="580">
        <v>0</v>
      </c>
      <c r="M13" s="580">
        <v>0</v>
      </c>
      <c r="N13" s="580">
        <v>0</v>
      </c>
      <c r="O13" s="581">
        <f>SUM(C13:N13)</f>
        <v>0</v>
      </c>
      <c r="P13" s="305"/>
      <c r="Q13" s="305"/>
      <c r="R13" s="305"/>
      <c r="S13" s="305"/>
      <c r="T13" s="305"/>
      <c r="U13" s="305"/>
      <c r="V13" s="305"/>
    </row>
    <row r="14" spans="1:22" ht="20.25">
      <c r="A14" s="579"/>
      <c r="B14" s="579" t="s">
        <v>1675</v>
      </c>
      <c r="C14" s="582">
        <v>0</v>
      </c>
      <c r="D14" s="582">
        <f>+C14</f>
        <v>0</v>
      </c>
      <c r="E14" s="582">
        <f t="shared" ref="E14:N14" si="2">+D14</f>
        <v>0</v>
      </c>
      <c r="F14" s="582">
        <f t="shared" si="2"/>
        <v>0</v>
      </c>
      <c r="G14" s="582">
        <f t="shared" si="2"/>
        <v>0</v>
      </c>
      <c r="H14" s="582">
        <f t="shared" si="2"/>
        <v>0</v>
      </c>
      <c r="I14" s="582">
        <f t="shared" si="2"/>
        <v>0</v>
      </c>
      <c r="J14" s="582">
        <f t="shared" si="2"/>
        <v>0</v>
      </c>
      <c r="K14" s="582">
        <f t="shared" si="2"/>
        <v>0</v>
      </c>
      <c r="L14" s="582">
        <f t="shared" si="2"/>
        <v>0</v>
      </c>
      <c r="M14" s="582">
        <f t="shared" si="2"/>
        <v>0</v>
      </c>
      <c r="N14" s="582">
        <f t="shared" si="2"/>
        <v>0</v>
      </c>
      <c r="O14" s="581"/>
      <c r="P14" s="305"/>
      <c r="Q14" s="305"/>
      <c r="R14" s="305"/>
      <c r="S14" s="305"/>
      <c r="T14" s="305"/>
      <c r="U14" s="305"/>
      <c r="V14" s="305"/>
    </row>
    <row r="15" spans="1:22" ht="20.25">
      <c r="A15" s="508"/>
      <c r="B15" s="579" t="s">
        <v>1686</v>
      </c>
      <c r="C15" s="641">
        <f>C13*C14</f>
        <v>0</v>
      </c>
      <c r="D15" s="641">
        <f t="shared" ref="D15" si="3">D13*D14</f>
        <v>0</v>
      </c>
      <c r="E15" s="641">
        <f t="shared" ref="E15" si="4">E13*E14</f>
        <v>0</v>
      </c>
      <c r="F15" s="641">
        <f t="shared" ref="F15" si="5">F13*F14</f>
        <v>0</v>
      </c>
      <c r="G15" s="641">
        <f t="shared" ref="G15" si="6">G13*G14</f>
        <v>0</v>
      </c>
      <c r="H15" s="641">
        <f t="shared" ref="H15" si="7">H13*H14</f>
        <v>0</v>
      </c>
      <c r="I15" s="641">
        <f t="shared" ref="I15" si="8">I13*I14</f>
        <v>0</v>
      </c>
      <c r="J15" s="641">
        <f t="shared" ref="J15" si="9">J13*J14</f>
        <v>0</v>
      </c>
      <c r="K15" s="641">
        <f t="shared" ref="K15" si="10">K13*K14</f>
        <v>0</v>
      </c>
      <c r="L15" s="641">
        <f t="shared" ref="L15" si="11">L13*L14</f>
        <v>0</v>
      </c>
      <c r="M15" s="641">
        <f t="shared" ref="M15" si="12">M13*M14</f>
        <v>0</v>
      </c>
      <c r="N15" s="641">
        <f t="shared" ref="N15" si="13">N13*N14</f>
        <v>0</v>
      </c>
      <c r="O15" s="583">
        <f>SUM(C15:N15)</f>
        <v>0</v>
      </c>
      <c r="P15" s="305"/>
      <c r="Q15" s="305"/>
      <c r="R15" s="305"/>
      <c r="S15" s="305"/>
      <c r="T15" s="305"/>
      <c r="U15" s="305"/>
      <c r="V15" s="305"/>
    </row>
    <row r="16" spans="1:22" ht="20.25">
      <c r="A16" s="508" t="s">
        <v>1677</v>
      </c>
      <c r="B16" s="696"/>
      <c r="C16" s="305"/>
      <c r="D16" s="305"/>
      <c r="E16" s="305"/>
      <c r="F16" s="305"/>
      <c r="G16" s="305"/>
      <c r="H16" s="305"/>
      <c r="I16" s="305"/>
      <c r="J16" s="305"/>
      <c r="K16" s="305"/>
      <c r="L16" s="305"/>
      <c r="M16" s="305"/>
      <c r="N16" s="305"/>
      <c r="O16" s="305"/>
      <c r="P16" s="305"/>
      <c r="Q16" s="305"/>
      <c r="R16" s="305"/>
      <c r="S16" s="305"/>
      <c r="T16" s="305"/>
      <c r="U16" s="305"/>
      <c r="V16" s="305"/>
    </row>
    <row r="17" spans="1:22" ht="20.25">
      <c r="A17" s="698" t="s">
        <v>1736</v>
      </c>
      <c r="B17" s="579" t="s">
        <v>1674</v>
      </c>
      <c r="C17" s="580">
        <v>0</v>
      </c>
      <c r="D17" s="580">
        <v>0</v>
      </c>
      <c r="E17" s="580">
        <v>0</v>
      </c>
      <c r="F17" s="580">
        <v>0</v>
      </c>
      <c r="G17" s="580">
        <v>0</v>
      </c>
      <c r="H17" s="580">
        <v>0</v>
      </c>
      <c r="I17" s="580">
        <v>0</v>
      </c>
      <c r="J17" s="580">
        <v>0</v>
      </c>
      <c r="K17" s="580">
        <v>0</v>
      </c>
      <c r="L17" s="580">
        <v>0</v>
      </c>
      <c r="M17" s="580">
        <v>0</v>
      </c>
      <c r="N17" s="580">
        <v>0</v>
      </c>
      <c r="O17" s="581">
        <f>SUM(C17:N17)</f>
        <v>0</v>
      </c>
      <c r="P17" s="305"/>
      <c r="Q17" s="305"/>
      <c r="R17" s="305"/>
      <c r="S17" s="305"/>
      <c r="T17" s="305"/>
      <c r="U17" s="305"/>
      <c r="V17" s="305"/>
    </row>
    <row r="18" spans="1:22" ht="20.25">
      <c r="A18" s="579"/>
      <c r="B18" s="579" t="s">
        <v>1675</v>
      </c>
      <c r="C18" s="582">
        <v>0</v>
      </c>
      <c r="D18" s="582">
        <f>+C18</f>
        <v>0</v>
      </c>
      <c r="E18" s="582">
        <f t="shared" ref="E18:N18" si="14">+D18</f>
        <v>0</v>
      </c>
      <c r="F18" s="582">
        <f t="shared" si="14"/>
        <v>0</v>
      </c>
      <c r="G18" s="582">
        <f t="shared" si="14"/>
        <v>0</v>
      </c>
      <c r="H18" s="582">
        <f t="shared" si="14"/>
        <v>0</v>
      </c>
      <c r="I18" s="582">
        <f t="shared" si="14"/>
        <v>0</v>
      </c>
      <c r="J18" s="582">
        <f t="shared" si="14"/>
        <v>0</v>
      </c>
      <c r="K18" s="582">
        <f t="shared" si="14"/>
        <v>0</v>
      </c>
      <c r="L18" s="582">
        <f t="shared" si="14"/>
        <v>0</v>
      </c>
      <c r="M18" s="582">
        <f t="shared" si="14"/>
        <v>0</v>
      </c>
      <c r="N18" s="582">
        <f t="shared" si="14"/>
        <v>0</v>
      </c>
      <c r="O18" s="581"/>
      <c r="P18" s="305"/>
      <c r="Q18" s="305"/>
      <c r="R18" s="305"/>
      <c r="S18" s="305"/>
      <c r="T18" s="305"/>
      <c r="U18" s="305"/>
      <c r="V18" s="305"/>
    </row>
    <row r="19" spans="1:22" ht="20.25">
      <c r="A19" s="508"/>
      <c r="B19" s="579" t="s">
        <v>1685</v>
      </c>
      <c r="C19" s="641">
        <f>C17*C18</f>
        <v>0</v>
      </c>
      <c r="D19" s="641">
        <f t="shared" ref="D19" si="15">D17*D18</f>
        <v>0</v>
      </c>
      <c r="E19" s="641">
        <f t="shared" ref="E19" si="16">E17*E18</f>
        <v>0</v>
      </c>
      <c r="F19" s="641">
        <f t="shared" ref="F19" si="17">F17*F18</f>
        <v>0</v>
      </c>
      <c r="G19" s="641">
        <f t="shared" ref="G19" si="18">G17*G18</f>
        <v>0</v>
      </c>
      <c r="H19" s="641">
        <f t="shared" ref="H19" si="19">H17*H18</f>
        <v>0</v>
      </c>
      <c r="I19" s="641">
        <f t="shared" ref="I19" si="20">I17*I18</f>
        <v>0</v>
      </c>
      <c r="J19" s="641">
        <f t="shared" ref="J19" si="21">J17*J18</f>
        <v>0</v>
      </c>
      <c r="K19" s="641">
        <f t="shared" ref="K19" si="22">K17*K18</f>
        <v>0</v>
      </c>
      <c r="L19" s="641">
        <f t="shared" ref="L19" si="23">L17*L18</f>
        <v>0</v>
      </c>
      <c r="M19" s="641">
        <f t="shared" ref="M19" si="24">M17*M18</f>
        <v>0</v>
      </c>
      <c r="N19" s="641">
        <f t="shared" ref="N19" si="25">N17*N18</f>
        <v>0</v>
      </c>
      <c r="O19" s="583">
        <f>SUM(C19:N19)</f>
        <v>0</v>
      </c>
      <c r="P19" s="305"/>
      <c r="Q19" s="305"/>
      <c r="R19" s="305"/>
      <c r="S19" s="305"/>
      <c r="T19" s="305"/>
      <c r="U19" s="305"/>
      <c r="V19" s="305"/>
    </row>
    <row r="20" spans="1:22" ht="20.25">
      <c r="A20" s="508" t="s">
        <v>1678</v>
      </c>
      <c r="B20" s="696"/>
      <c r="C20" s="305"/>
      <c r="D20" s="305"/>
      <c r="E20" s="305"/>
      <c r="F20" s="305"/>
      <c r="G20" s="305"/>
      <c r="H20" s="305"/>
      <c r="I20" s="305"/>
      <c r="J20" s="305"/>
      <c r="K20" s="305"/>
      <c r="L20" s="305"/>
      <c r="M20" s="305"/>
      <c r="N20" s="305"/>
      <c r="O20" s="305"/>
      <c r="P20" s="305"/>
      <c r="Q20" s="305"/>
      <c r="R20" s="305"/>
      <c r="S20" s="305"/>
      <c r="T20" s="305"/>
      <c r="U20" s="305"/>
      <c r="V20" s="305"/>
    </row>
    <row r="21" spans="1:22" ht="20.25">
      <c r="A21" s="698" t="s">
        <v>1736</v>
      </c>
      <c r="B21" s="579" t="s">
        <v>1674</v>
      </c>
      <c r="C21" s="580">
        <v>0</v>
      </c>
      <c r="D21" s="580">
        <v>0</v>
      </c>
      <c r="E21" s="580">
        <v>0</v>
      </c>
      <c r="F21" s="580">
        <v>0</v>
      </c>
      <c r="G21" s="580">
        <v>0</v>
      </c>
      <c r="H21" s="580">
        <v>0</v>
      </c>
      <c r="I21" s="580">
        <v>0</v>
      </c>
      <c r="J21" s="580">
        <v>0</v>
      </c>
      <c r="K21" s="580">
        <v>0</v>
      </c>
      <c r="L21" s="580">
        <v>0</v>
      </c>
      <c r="M21" s="580">
        <v>0</v>
      </c>
      <c r="N21" s="580">
        <v>0</v>
      </c>
      <c r="O21" s="581">
        <f>SUM(C21:N21)</f>
        <v>0</v>
      </c>
      <c r="P21" s="305"/>
      <c r="Q21" s="305"/>
      <c r="R21" s="305"/>
      <c r="S21" s="305"/>
      <c r="T21" s="305"/>
      <c r="U21" s="305"/>
      <c r="V21" s="305"/>
    </row>
    <row r="22" spans="1:22" ht="20.25">
      <c r="A22" s="579"/>
      <c r="B22" s="579" t="s">
        <v>1675</v>
      </c>
      <c r="C22" s="582">
        <v>0</v>
      </c>
      <c r="D22" s="582">
        <f>+C22</f>
        <v>0</v>
      </c>
      <c r="E22" s="582">
        <f t="shared" ref="E22:N22" si="26">+D22</f>
        <v>0</v>
      </c>
      <c r="F22" s="582">
        <f t="shared" si="26"/>
        <v>0</v>
      </c>
      <c r="G22" s="582">
        <f t="shared" si="26"/>
        <v>0</v>
      </c>
      <c r="H22" s="582">
        <f t="shared" si="26"/>
        <v>0</v>
      </c>
      <c r="I22" s="582">
        <f t="shared" si="26"/>
        <v>0</v>
      </c>
      <c r="J22" s="582">
        <f t="shared" si="26"/>
        <v>0</v>
      </c>
      <c r="K22" s="582">
        <f t="shared" si="26"/>
        <v>0</v>
      </c>
      <c r="L22" s="582">
        <f t="shared" si="26"/>
        <v>0</v>
      </c>
      <c r="M22" s="582">
        <f t="shared" si="26"/>
        <v>0</v>
      </c>
      <c r="N22" s="582">
        <f t="shared" si="26"/>
        <v>0</v>
      </c>
      <c r="O22" s="581"/>
      <c r="P22" s="305"/>
      <c r="Q22" s="305"/>
      <c r="R22" s="305"/>
      <c r="S22" s="305"/>
      <c r="T22" s="305"/>
      <c r="U22" s="305"/>
      <c r="V22" s="305"/>
    </row>
    <row r="23" spans="1:22" ht="20.25">
      <c r="A23" s="508"/>
      <c r="B23" s="579" t="s">
        <v>1684</v>
      </c>
      <c r="C23" s="641">
        <f>C21*C22</f>
        <v>0</v>
      </c>
      <c r="D23" s="641">
        <f t="shared" ref="D23" si="27">D21*D22</f>
        <v>0</v>
      </c>
      <c r="E23" s="641">
        <f t="shared" ref="E23" si="28">E21*E22</f>
        <v>0</v>
      </c>
      <c r="F23" s="641">
        <f t="shared" ref="F23" si="29">F21*F22</f>
        <v>0</v>
      </c>
      <c r="G23" s="641">
        <f t="shared" ref="G23" si="30">G21*G22</f>
        <v>0</v>
      </c>
      <c r="H23" s="641">
        <f t="shared" ref="H23" si="31">H21*H22</f>
        <v>0</v>
      </c>
      <c r="I23" s="641">
        <f t="shared" ref="I23" si="32">I21*I22</f>
        <v>0</v>
      </c>
      <c r="J23" s="641">
        <f t="shared" ref="J23" si="33">J21*J22</f>
        <v>0</v>
      </c>
      <c r="K23" s="641">
        <f t="shared" ref="K23" si="34">K21*K22</f>
        <v>0</v>
      </c>
      <c r="L23" s="641">
        <f t="shared" ref="L23" si="35">L21*L22</f>
        <v>0</v>
      </c>
      <c r="M23" s="641">
        <f t="shared" ref="M23" si="36">M21*M22</f>
        <v>0</v>
      </c>
      <c r="N23" s="641">
        <f t="shared" ref="N23" si="37">N21*N22</f>
        <v>0</v>
      </c>
      <c r="O23" s="583">
        <f>SUM(C23:N23)</f>
        <v>0</v>
      </c>
      <c r="P23" s="305"/>
      <c r="Q23" s="305"/>
      <c r="R23" s="305"/>
      <c r="S23" s="305"/>
      <c r="T23" s="305"/>
      <c r="U23" s="305"/>
      <c r="V23" s="305"/>
    </row>
    <row r="24" spans="1:22" ht="20.25">
      <c r="A24" s="508" t="s">
        <v>1679</v>
      </c>
      <c r="B24" s="696"/>
      <c r="C24" s="305"/>
      <c r="D24" s="305"/>
      <c r="E24" s="305"/>
      <c r="F24" s="305"/>
      <c r="G24" s="305"/>
      <c r="H24" s="305"/>
      <c r="I24" s="305"/>
      <c r="J24" s="305"/>
      <c r="K24" s="305"/>
      <c r="L24" s="305"/>
      <c r="M24" s="305"/>
      <c r="N24" s="305"/>
      <c r="O24" s="305"/>
      <c r="P24" s="305"/>
      <c r="Q24" s="305"/>
      <c r="R24" s="305"/>
      <c r="S24" s="305"/>
      <c r="T24" s="305"/>
      <c r="U24" s="305"/>
      <c r="V24" s="305"/>
    </row>
    <row r="25" spans="1:22" ht="20.25">
      <c r="A25" s="698" t="s">
        <v>1736</v>
      </c>
      <c r="B25" s="579" t="s">
        <v>1674</v>
      </c>
      <c r="C25" s="580">
        <v>0</v>
      </c>
      <c r="D25" s="580">
        <v>0</v>
      </c>
      <c r="E25" s="580">
        <v>0</v>
      </c>
      <c r="F25" s="580">
        <v>0</v>
      </c>
      <c r="G25" s="580">
        <v>0</v>
      </c>
      <c r="H25" s="580">
        <v>0</v>
      </c>
      <c r="I25" s="580">
        <v>0</v>
      </c>
      <c r="J25" s="580">
        <v>0</v>
      </c>
      <c r="K25" s="580">
        <v>0</v>
      </c>
      <c r="L25" s="580">
        <v>0</v>
      </c>
      <c r="M25" s="580">
        <v>0</v>
      </c>
      <c r="N25" s="580">
        <v>0</v>
      </c>
      <c r="O25" s="581">
        <f>SUM(C25:N25)</f>
        <v>0</v>
      </c>
      <c r="P25" s="305"/>
      <c r="Q25" s="305"/>
      <c r="R25" s="305"/>
      <c r="S25" s="305"/>
      <c r="T25" s="305"/>
      <c r="U25" s="305"/>
      <c r="V25" s="305"/>
    </row>
    <row r="26" spans="1:22" ht="20.25">
      <c r="A26" s="579"/>
      <c r="B26" s="579" t="s">
        <v>1675</v>
      </c>
      <c r="C26" s="582">
        <v>0</v>
      </c>
      <c r="D26" s="582">
        <f>+C26</f>
        <v>0</v>
      </c>
      <c r="E26" s="582">
        <f t="shared" ref="E26:N26" si="38">+D26</f>
        <v>0</v>
      </c>
      <c r="F26" s="582">
        <f t="shared" si="38"/>
        <v>0</v>
      </c>
      <c r="G26" s="582">
        <f t="shared" si="38"/>
        <v>0</v>
      </c>
      <c r="H26" s="582">
        <f t="shared" si="38"/>
        <v>0</v>
      </c>
      <c r="I26" s="582">
        <f t="shared" si="38"/>
        <v>0</v>
      </c>
      <c r="J26" s="582">
        <f t="shared" si="38"/>
        <v>0</v>
      </c>
      <c r="K26" s="582">
        <f t="shared" si="38"/>
        <v>0</v>
      </c>
      <c r="L26" s="582">
        <f t="shared" si="38"/>
        <v>0</v>
      </c>
      <c r="M26" s="582">
        <f t="shared" si="38"/>
        <v>0</v>
      </c>
      <c r="N26" s="582">
        <f t="shared" si="38"/>
        <v>0</v>
      </c>
      <c r="O26" s="581"/>
      <c r="P26" s="305"/>
      <c r="Q26" s="305"/>
      <c r="R26" s="305"/>
      <c r="S26" s="305"/>
      <c r="T26" s="305"/>
      <c r="U26" s="305"/>
      <c r="V26" s="305"/>
    </row>
    <row r="27" spans="1:22" ht="21" thickBot="1">
      <c r="A27" s="508"/>
      <c r="B27" s="584" t="s">
        <v>1683</v>
      </c>
      <c r="C27" s="641">
        <f>C25*C26</f>
        <v>0</v>
      </c>
      <c r="D27" s="641">
        <f t="shared" ref="D27" si="39">D25*D26</f>
        <v>0</v>
      </c>
      <c r="E27" s="641">
        <f t="shared" ref="E27" si="40">E25*E26</f>
        <v>0</v>
      </c>
      <c r="F27" s="641">
        <f t="shared" ref="F27" si="41">F25*F26</f>
        <v>0</v>
      </c>
      <c r="G27" s="641">
        <f t="shared" ref="G27" si="42">G25*G26</f>
        <v>0</v>
      </c>
      <c r="H27" s="641">
        <f t="shared" ref="H27" si="43">H25*H26</f>
        <v>0</v>
      </c>
      <c r="I27" s="641">
        <f t="shared" ref="I27" si="44">I25*I26</f>
        <v>0</v>
      </c>
      <c r="J27" s="641">
        <f t="shared" ref="J27" si="45">J25*J26</f>
        <v>0</v>
      </c>
      <c r="K27" s="641">
        <f t="shared" ref="K27" si="46">K25*K26</f>
        <v>0</v>
      </c>
      <c r="L27" s="641">
        <f t="shared" ref="L27" si="47">L25*L26</f>
        <v>0</v>
      </c>
      <c r="M27" s="641">
        <f t="shared" ref="M27" si="48">M25*M26</f>
        <v>0</v>
      </c>
      <c r="N27" s="641">
        <f t="shared" ref="N27" si="49">N25*N26</f>
        <v>0</v>
      </c>
      <c r="O27" s="583">
        <f>SUM(C27:N27)</f>
        <v>0</v>
      </c>
      <c r="P27" s="305"/>
      <c r="Q27" s="305"/>
      <c r="R27" s="305"/>
      <c r="S27" s="305"/>
      <c r="T27" s="305"/>
      <c r="U27" s="305"/>
      <c r="V27" s="305"/>
    </row>
    <row r="28" spans="1:22" ht="21" thickBot="1">
      <c r="A28" s="509" t="s">
        <v>1680</v>
      </c>
      <c r="B28" s="697"/>
      <c r="C28" s="645">
        <f>+C11+C15+C19+C23+C27</f>
        <v>0</v>
      </c>
      <c r="D28" s="645">
        <f t="shared" ref="D28" si="50">+D11+D15+D19+D23+D27</f>
        <v>0</v>
      </c>
      <c r="E28" s="645">
        <f t="shared" ref="E28" si="51">+E11+E15+E19+E23+E27</f>
        <v>0</v>
      </c>
      <c r="F28" s="645">
        <f t="shared" ref="F28" si="52">+F11+F15+F19+F23+F27</f>
        <v>0</v>
      </c>
      <c r="G28" s="645">
        <f t="shared" ref="G28" si="53">+G11+G15+G19+G23+G27</f>
        <v>0</v>
      </c>
      <c r="H28" s="645">
        <f t="shared" ref="H28" si="54">+H11+H15+H19+H23+H27</f>
        <v>0</v>
      </c>
      <c r="I28" s="645">
        <f t="shared" ref="I28" si="55">+I11+I15+I19+I23+I27</f>
        <v>0</v>
      </c>
      <c r="J28" s="645">
        <f t="shared" ref="J28" si="56">+J11+J15+J19+J23+J27</f>
        <v>0</v>
      </c>
      <c r="K28" s="645">
        <f t="shared" ref="K28" si="57">+K11+K15+K19+K23+K27</f>
        <v>0</v>
      </c>
      <c r="L28" s="645">
        <f t="shared" ref="L28" si="58">+L11+L15+L19+L23+L27</f>
        <v>0</v>
      </c>
      <c r="M28" s="645">
        <f t="shared" ref="M28" si="59">+M11+M15+M19+M23+M27</f>
        <v>0</v>
      </c>
      <c r="N28" s="645">
        <f>+N11+N15+N19+N23+N27</f>
        <v>0</v>
      </c>
      <c r="O28" s="585">
        <f>+O27+O23+O19+O15+O11</f>
        <v>0</v>
      </c>
      <c r="P28" s="305"/>
      <c r="Q28" s="305"/>
      <c r="R28" s="305"/>
      <c r="S28" s="305"/>
      <c r="T28" s="305"/>
      <c r="U28" s="305"/>
      <c r="V28" s="305"/>
    </row>
    <row r="29" spans="1:22" ht="24" thickBot="1">
      <c r="A29" s="586" t="s">
        <v>1681</v>
      </c>
      <c r="B29" s="586"/>
      <c r="C29" s="639">
        <f>+C28</f>
        <v>0</v>
      </c>
      <c r="D29" s="639">
        <f>+C29+D28</f>
        <v>0</v>
      </c>
      <c r="E29" s="639">
        <f t="shared" ref="E29" si="60">+D29+E28</f>
        <v>0</v>
      </c>
      <c r="F29" s="639">
        <f t="shared" ref="F29" si="61">+E29+F28</f>
        <v>0</v>
      </c>
      <c r="G29" s="639">
        <f t="shared" ref="G29" si="62">+F29+G28</f>
        <v>0</v>
      </c>
      <c r="H29" s="639">
        <f t="shared" ref="H29" si="63">+G29+H28</f>
        <v>0</v>
      </c>
      <c r="I29" s="639">
        <f t="shared" ref="I29" si="64">+H29+I28</f>
        <v>0</v>
      </c>
      <c r="J29" s="639">
        <f t="shared" ref="J29" si="65">+I29+J28</f>
        <v>0</v>
      </c>
      <c r="K29" s="639">
        <f t="shared" ref="K29" si="66">+J29+K28</f>
        <v>0</v>
      </c>
      <c r="L29" s="639">
        <f t="shared" ref="L29" si="67">+K29+L28</f>
        <v>0</v>
      </c>
      <c r="M29" s="639">
        <f t="shared" ref="M29" si="68">+L29+M28</f>
        <v>0</v>
      </c>
      <c r="N29" s="639">
        <f t="shared" ref="N29" si="69">+M29+N28</f>
        <v>0</v>
      </c>
      <c r="P29" s="305"/>
      <c r="Q29" s="305"/>
      <c r="R29" s="305"/>
      <c r="S29" s="305"/>
      <c r="T29" s="305"/>
      <c r="U29" s="305"/>
      <c r="V29" s="305"/>
    </row>
    <row r="30" spans="1:22" ht="19.5" thickTop="1">
      <c r="A30" s="688" t="s">
        <v>1732</v>
      </c>
      <c r="B30" s="688"/>
      <c r="C30" s="588"/>
      <c r="D30" s="588"/>
      <c r="E30" s="588"/>
      <c r="F30" s="588"/>
      <c r="G30" s="588"/>
      <c r="H30" s="588"/>
      <c r="I30" s="588"/>
      <c r="J30" s="588"/>
      <c r="K30" s="588"/>
      <c r="L30" s="588"/>
      <c r="M30" s="588"/>
      <c r="N30" s="588"/>
      <c r="O30" s="572"/>
      <c r="P30" s="305"/>
      <c r="Q30" s="305"/>
      <c r="R30" s="305"/>
      <c r="S30" s="305"/>
      <c r="T30" s="305"/>
      <c r="U30" s="305"/>
      <c r="V30" s="305"/>
    </row>
    <row r="31" spans="1:22" ht="20.25">
      <c r="A31" s="587"/>
      <c r="B31" s="587"/>
      <c r="C31" s="588"/>
      <c r="D31" s="588"/>
      <c r="E31" s="588"/>
      <c r="F31" s="588"/>
      <c r="G31" s="588"/>
      <c r="H31" s="588"/>
      <c r="I31" s="588"/>
      <c r="J31" s="588"/>
      <c r="K31" s="588"/>
      <c r="L31" s="588"/>
      <c r="M31" s="588"/>
      <c r="N31" s="588"/>
      <c r="O31" s="572"/>
      <c r="P31" s="305"/>
      <c r="Q31" s="305"/>
      <c r="R31" s="305"/>
      <c r="S31" s="305"/>
      <c r="T31" s="305"/>
      <c r="U31" s="305"/>
      <c r="V31" s="305"/>
    </row>
    <row r="32" spans="1:22" ht="20.25">
      <c r="A32" s="587"/>
      <c r="B32" s="587"/>
      <c r="C32" s="588"/>
      <c r="D32" s="588"/>
      <c r="E32" s="588"/>
      <c r="F32" s="588"/>
      <c r="G32" s="588"/>
      <c r="H32" s="588"/>
      <c r="I32" s="588"/>
      <c r="J32" s="588"/>
      <c r="K32" s="588"/>
      <c r="L32" s="588"/>
      <c r="M32" s="588"/>
      <c r="N32" s="588"/>
      <c r="O32" s="572"/>
      <c r="P32" s="305"/>
      <c r="Q32" s="305"/>
      <c r="R32" s="305"/>
      <c r="S32" s="305"/>
      <c r="T32" s="305"/>
      <c r="U32" s="305"/>
      <c r="V32" s="305"/>
    </row>
    <row r="33" spans="1:22" ht="20.25">
      <c r="A33" s="587"/>
      <c r="B33" s="587"/>
      <c r="C33" s="588"/>
      <c r="D33" s="588"/>
      <c r="E33" s="588"/>
      <c r="F33" s="588"/>
      <c r="G33" s="588"/>
      <c r="H33" s="588"/>
      <c r="I33" s="588"/>
      <c r="J33" s="588"/>
      <c r="K33" s="588"/>
      <c r="L33" s="588"/>
      <c r="M33" s="588"/>
      <c r="N33" s="588"/>
      <c r="O33" s="572"/>
      <c r="P33" s="305"/>
      <c r="Q33" s="305"/>
      <c r="R33" s="305"/>
      <c r="S33" s="305"/>
      <c r="T33" s="305"/>
      <c r="U33" s="305"/>
      <c r="V33" s="305"/>
    </row>
    <row r="34" spans="1:22" ht="19.5" thickBot="1">
      <c r="A34" s="572"/>
      <c r="B34" s="572"/>
      <c r="C34" s="572"/>
      <c r="D34" s="572"/>
      <c r="E34" s="572"/>
      <c r="F34" s="572"/>
      <c r="G34" s="572"/>
      <c r="H34" s="572"/>
      <c r="I34" s="572"/>
      <c r="J34" s="572"/>
      <c r="K34" s="572"/>
      <c r="L34" s="572"/>
      <c r="M34" s="572"/>
      <c r="N34" s="572"/>
      <c r="O34" s="572"/>
      <c r="P34" s="572"/>
      <c r="Q34" s="305"/>
      <c r="R34" s="305"/>
      <c r="S34" s="305"/>
      <c r="T34" s="305"/>
      <c r="U34" s="305"/>
      <c r="V34" s="305"/>
    </row>
    <row r="35" spans="1:22" ht="19.5" thickBot="1">
      <c r="A35" s="504" t="str">
        <f>+A2</f>
        <v>Datum: xx.xx.xxxx</v>
      </c>
      <c r="B35" s="695"/>
      <c r="C35" s="572"/>
      <c r="D35" s="572"/>
      <c r="E35" s="572"/>
      <c r="F35" s="572"/>
      <c r="G35" s="572"/>
      <c r="H35" s="572"/>
      <c r="I35" s="572"/>
      <c r="J35" s="572"/>
      <c r="K35" s="572"/>
      <c r="L35" s="572"/>
      <c r="Q35" s="305"/>
      <c r="R35" s="305"/>
      <c r="S35" s="305"/>
      <c r="T35" s="305"/>
      <c r="U35" s="305"/>
      <c r="V35" s="305"/>
    </row>
    <row r="36" spans="1:22" ht="19.5" thickBot="1">
      <c r="A36" s="305"/>
      <c r="B36" s="305"/>
      <c r="C36" s="572"/>
      <c r="D36" s="572"/>
      <c r="E36" s="572"/>
      <c r="F36" s="572"/>
      <c r="G36" s="572"/>
      <c r="H36" s="572"/>
      <c r="I36" s="572"/>
      <c r="J36" s="572"/>
      <c r="K36" s="572"/>
      <c r="L36" s="572"/>
      <c r="Q36" s="305"/>
      <c r="R36" s="305"/>
      <c r="S36" s="305"/>
      <c r="T36" s="305"/>
      <c r="U36" s="305"/>
      <c r="V36" s="305"/>
    </row>
    <row r="37" spans="1:22" ht="21" thickBot="1">
      <c r="A37" s="751" t="str">
        <f>+A4</f>
        <v>Name des Projektes:   XXX</v>
      </c>
      <c r="B37" s="752"/>
      <c r="C37" s="753"/>
      <c r="D37" s="572"/>
      <c r="E37" s="573" t="str">
        <f>+E4</f>
        <v>Alle Werte mit Umsatzsteuer!</v>
      </c>
      <c r="F37" s="574"/>
      <c r="G37" s="574"/>
      <c r="H37" s="574"/>
      <c r="I37" s="574"/>
      <c r="J37" s="574"/>
      <c r="K37" s="574"/>
      <c r="L37" s="574"/>
      <c r="M37" s="574"/>
      <c r="N37" s="574"/>
      <c r="O37" s="575"/>
      <c r="P37" s="305"/>
      <c r="Q37" s="305"/>
      <c r="R37" s="305"/>
      <c r="S37" s="305"/>
      <c r="T37" s="305"/>
      <c r="U37" s="305"/>
      <c r="V37" s="305"/>
    </row>
    <row r="38" spans="1:22" ht="20.25">
      <c r="A38" s="510"/>
      <c r="B38" s="510"/>
      <c r="C38" s="510"/>
      <c r="D38" s="572"/>
      <c r="E38" s="572"/>
      <c r="F38" s="574"/>
      <c r="G38" s="574"/>
      <c r="H38" s="574"/>
      <c r="I38" s="574"/>
      <c r="J38" s="574"/>
      <c r="K38" s="574"/>
      <c r="L38" s="574"/>
      <c r="M38" s="574"/>
      <c r="N38" s="574"/>
      <c r="O38" s="575"/>
      <c r="P38" s="305"/>
      <c r="Q38" s="305"/>
      <c r="R38" s="305"/>
      <c r="S38" s="305"/>
      <c r="T38" s="305"/>
      <c r="U38" s="305"/>
      <c r="V38" s="305"/>
    </row>
    <row r="39" spans="1:22" ht="27.75">
      <c r="A39" s="507" t="s">
        <v>1695</v>
      </c>
      <c r="B39" s="507"/>
      <c r="C39" s="576"/>
      <c r="D39" s="575"/>
      <c r="E39" s="575"/>
      <c r="F39" s="575"/>
      <c r="G39" s="575"/>
      <c r="H39" s="575"/>
      <c r="I39" s="575"/>
      <c r="J39" s="575"/>
      <c r="K39" s="575"/>
      <c r="L39" s="575"/>
      <c r="M39" s="575"/>
      <c r="N39" s="575"/>
      <c r="O39" s="575"/>
      <c r="P39" s="305"/>
      <c r="Q39" s="305"/>
      <c r="R39" s="305"/>
      <c r="S39" s="305"/>
      <c r="T39" s="305"/>
      <c r="U39" s="305"/>
      <c r="V39" s="305"/>
    </row>
    <row r="40" spans="1:22" ht="20.25">
      <c r="A40" s="577"/>
      <c r="B40" s="577"/>
      <c r="C40" s="578" t="s">
        <v>99</v>
      </c>
      <c r="D40" s="578" t="s">
        <v>100</v>
      </c>
      <c r="E40" s="578" t="s">
        <v>101</v>
      </c>
      <c r="F40" s="578" t="s">
        <v>102</v>
      </c>
      <c r="G40" s="578" t="s">
        <v>103</v>
      </c>
      <c r="H40" s="578" t="s">
        <v>104</v>
      </c>
      <c r="I40" s="578" t="s">
        <v>105</v>
      </c>
      <c r="J40" s="578" t="s">
        <v>106</v>
      </c>
      <c r="K40" s="578" t="s">
        <v>107</v>
      </c>
      <c r="L40" s="578" t="s">
        <v>108</v>
      </c>
      <c r="M40" s="578" t="s">
        <v>109</v>
      </c>
      <c r="N40" s="578" t="s">
        <v>110</v>
      </c>
      <c r="O40" s="487" t="s">
        <v>16</v>
      </c>
      <c r="P40" s="305"/>
      <c r="Q40" s="305"/>
      <c r="R40" s="305"/>
      <c r="S40" s="305"/>
      <c r="T40" s="305"/>
      <c r="U40" s="305"/>
      <c r="V40" s="305"/>
    </row>
    <row r="41" spans="1:22" ht="20.25">
      <c r="A41" s="508" t="s">
        <v>1673</v>
      </c>
      <c r="B41" s="696"/>
      <c r="C41" s="305"/>
      <c r="D41" s="305"/>
      <c r="E41" s="305"/>
      <c r="F41" s="305"/>
      <c r="G41" s="305"/>
      <c r="H41" s="305"/>
      <c r="I41" s="305"/>
      <c r="J41" s="305"/>
      <c r="K41" s="305"/>
      <c r="L41" s="305"/>
      <c r="M41" s="305"/>
      <c r="N41" s="305"/>
      <c r="O41" s="305"/>
      <c r="P41" s="305"/>
      <c r="Q41" s="305"/>
      <c r="R41" s="305"/>
      <c r="S41" s="305"/>
      <c r="T41" s="305"/>
      <c r="U41" s="305"/>
      <c r="V41" s="305"/>
    </row>
    <row r="42" spans="1:22" ht="20.25">
      <c r="A42" s="698" t="s">
        <v>1736</v>
      </c>
      <c r="B42" s="579" t="s">
        <v>1674</v>
      </c>
      <c r="C42" s="580">
        <v>0</v>
      </c>
      <c r="D42" s="580">
        <v>0</v>
      </c>
      <c r="E42" s="580">
        <v>0</v>
      </c>
      <c r="F42" s="580">
        <v>0</v>
      </c>
      <c r="G42" s="580">
        <v>0</v>
      </c>
      <c r="H42" s="580">
        <v>0</v>
      </c>
      <c r="I42" s="580">
        <v>0</v>
      </c>
      <c r="J42" s="580">
        <v>0</v>
      </c>
      <c r="K42" s="580">
        <v>0</v>
      </c>
      <c r="L42" s="580">
        <v>0</v>
      </c>
      <c r="M42" s="580">
        <v>0</v>
      </c>
      <c r="N42" s="580">
        <v>0</v>
      </c>
      <c r="O42" s="581">
        <f>SUM(C42:N42)</f>
        <v>0</v>
      </c>
      <c r="P42" s="305"/>
      <c r="Q42" s="305"/>
      <c r="R42" s="305"/>
      <c r="S42" s="305"/>
      <c r="T42" s="305"/>
      <c r="U42" s="305"/>
      <c r="V42" s="305"/>
    </row>
    <row r="43" spans="1:22" ht="20.25">
      <c r="A43" s="579"/>
      <c r="B43" s="579" t="s">
        <v>1675</v>
      </c>
      <c r="C43" s="582">
        <v>0</v>
      </c>
      <c r="D43" s="582">
        <f>+C43</f>
        <v>0</v>
      </c>
      <c r="E43" s="582">
        <f t="shared" ref="E43:N43" si="70">+D43</f>
        <v>0</v>
      </c>
      <c r="F43" s="582">
        <f t="shared" si="70"/>
        <v>0</v>
      </c>
      <c r="G43" s="582">
        <f t="shared" si="70"/>
        <v>0</v>
      </c>
      <c r="H43" s="582">
        <f t="shared" si="70"/>
        <v>0</v>
      </c>
      <c r="I43" s="582">
        <f t="shared" si="70"/>
        <v>0</v>
      </c>
      <c r="J43" s="582">
        <f t="shared" si="70"/>
        <v>0</v>
      </c>
      <c r="K43" s="582">
        <f t="shared" si="70"/>
        <v>0</v>
      </c>
      <c r="L43" s="582">
        <f t="shared" si="70"/>
        <v>0</v>
      </c>
      <c r="M43" s="582">
        <f t="shared" si="70"/>
        <v>0</v>
      </c>
      <c r="N43" s="582">
        <f t="shared" si="70"/>
        <v>0</v>
      </c>
      <c r="O43" s="581"/>
      <c r="P43" s="305"/>
      <c r="Q43" s="305"/>
      <c r="R43" s="305"/>
      <c r="S43" s="305"/>
      <c r="T43" s="305"/>
      <c r="U43" s="305"/>
      <c r="V43" s="305"/>
    </row>
    <row r="44" spans="1:22" ht="20.25">
      <c r="A44" s="508"/>
      <c r="B44" s="579" t="s">
        <v>1682</v>
      </c>
      <c r="C44" s="641">
        <f>C42*C43</f>
        <v>0</v>
      </c>
      <c r="D44" s="641">
        <f t="shared" ref="D44:N44" si="71">D42*D43</f>
        <v>0</v>
      </c>
      <c r="E44" s="641">
        <f t="shared" si="71"/>
        <v>0</v>
      </c>
      <c r="F44" s="641">
        <f t="shared" si="71"/>
        <v>0</v>
      </c>
      <c r="G44" s="641">
        <f t="shared" si="71"/>
        <v>0</v>
      </c>
      <c r="H44" s="641">
        <f t="shared" si="71"/>
        <v>0</v>
      </c>
      <c r="I44" s="641">
        <f t="shared" si="71"/>
        <v>0</v>
      </c>
      <c r="J44" s="641">
        <f t="shared" si="71"/>
        <v>0</v>
      </c>
      <c r="K44" s="641">
        <f t="shared" si="71"/>
        <v>0</v>
      </c>
      <c r="L44" s="641">
        <f t="shared" si="71"/>
        <v>0</v>
      </c>
      <c r="M44" s="641">
        <f t="shared" si="71"/>
        <v>0</v>
      </c>
      <c r="N44" s="641">
        <f t="shared" si="71"/>
        <v>0</v>
      </c>
      <c r="O44" s="583">
        <f>SUM(C44:N44)</f>
        <v>0</v>
      </c>
      <c r="P44" s="305"/>
      <c r="Q44" s="305"/>
      <c r="R44" s="305"/>
      <c r="S44" s="305"/>
      <c r="T44" s="305"/>
      <c r="U44" s="305"/>
      <c r="V44" s="305"/>
    </row>
    <row r="45" spans="1:22" ht="20.25">
      <c r="A45" s="508" t="s">
        <v>1676</v>
      </c>
      <c r="B45" s="696"/>
      <c r="C45" s="305"/>
      <c r="D45" s="305"/>
      <c r="E45" s="305"/>
      <c r="F45" s="305"/>
      <c r="G45" s="305"/>
      <c r="H45" s="305"/>
      <c r="I45" s="305"/>
      <c r="J45" s="305"/>
      <c r="K45" s="305"/>
      <c r="L45" s="305"/>
      <c r="M45" s="305"/>
      <c r="N45" s="305"/>
      <c r="O45" s="305"/>
      <c r="P45" s="305"/>
      <c r="Q45" s="305"/>
      <c r="R45" s="305"/>
      <c r="S45" s="305"/>
      <c r="T45" s="305"/>
      <c r="U45" s="305"/>
      <c r="V45" s="305"/>
    </row>
    <row r="46" spans="1:22" ht="20.25">
      <c r="A46" s="698" t="s">
        <v>1736</v>
      </c>
      <c r="B46" s="579" t="s">
        <v>1674</v>
      </c>
      <c r="C46" s="580">
        <v>0</v>
      </c>
      <c r="D46" s="580">
        <v>0</v>
      </c>
      <c r="E46" s="580">
        <v>0</v>
      </c>
      <c r="F46" s="580">
        <v>0</v>
      </c>
      <c r="G46" s="580">
        <v>0</v>
      </c>
      <c r="H46" s="580">
        <v>0</v>
      </c>
      <c r="I46" s="580">
        <v>0</v>
      </c>
      <c r="J46" s="580">
        <v>0</v>
      </c>
      <c r="K46" s="580">
        <v>0</v>
      </c>
      <c r="L46" s="580">
        <v>0</v>
      </c>
      <c r="M46" s="580">
        <v>0</v>
      </c>
      <c r="N46" s="580">
        <v>0</v>
      </c>
      <c r="O46" s="581">
        <f>SUM(C46:N46)</f>
        <v>0</v>
      </c>
      <c r="P46" s="305"/>
      <c r="Q46" s="305"/>
      <c r="R46" s="305"/>
      <c r="S46" s="305"/>
      <c r="T46" s="305"/>
      <c r="U46" s="305"/>
      <c r="V46" s="305"/>
    </row>
    <row r="47" spans="1:22" ht="20.25">
      <c r="A47" s="579"/>
      <c r="B47" s="579" t="s">
        <v>1675</v>
      </c>
      <c r="C47" s="582">
        <v>0</v>
      </c>
      <c r="D47" s="582">
        <f>+C47</f>
        <v>0</v>
      </c>
      <c r="E47" s="582">
        <f t="shared" ref="E47:N47" si="72">+D47</f>
        <v>0</v>
      </c>
      <c r="F47" s="582">
        <f t="shared" si="72"/>
        <v>0</v>
      </c>
      <c r="G47" s="582">
        <f t="shared" si="72"/>
        <v>0</v>
      </c>
      <c r="H47" s="582">
        <f t="shared" si="72"/>
        <v>0</v>
      </c>
      <c r="I47" s="582">
        <f t="shared" si="72"/>
        <v>0</v>
      </c>
      <c r="J47" s="582">
        <f t="shared" si="72"/>
        <v>0</v>
      </c>
      <c r="K47" s="582">
        <f t="shared" si="72"/>
        <v>0</v>
      </c>
      <c r="L47" s="582">
        <f t="shared" si="72"/>
        <v>0</v>
      </c>
      <c r="M47" s="582">
        <f t="shared" si="72"/>
        <v>0</v>
      </c>
      <c r="N47" s="582">
        <f t="shared" si="72"/>
        <v>0</v>
      </c>
      <c r="O47" s="581"/>
      <c r="P47" s="305"/>
      <c r="Q47" s="305"/>
      <c r="R47" s="305"/>
      <c r="S47" s="305"/>
      <c r="T47" s="305"/>
      <c r="U47" s="305"/>
      <c r="V47" s="305"/>
    </row>
    <row r="48" spans="1:22" ht="20.25">
      <c r="A48" s="508"/>
      <c r="B48" s="579" t="s">
        <v>1686</v>
      </c>
      <c r="C48" s="641">
        <f>C46*C47</f>
        <v>0</v>
      </c>
      <c r="D48" s="641">
        <f t="shared" ref="D48:N48" si="73">D46*D47</f>
        <v>0</v>
      </c>
      <c r="E48" s="641">
        <f t="shared" si="73"/>
        <v>0</v>
      </c>
      <c r="F48" s="641">
        <f t="shared" si="73"/>
        <v>0</v>
      </c>
      <c r="G48" s="641">
        <f t="shared" si="73"/>
        <v>0</v>
      </c>
      <c r="H48" s="641">
        <f t="shared" si="73"/>
        <v>0</v>
      </c>
      <c r="I48" s="641">
        <f t="shared" si="73"/>
        <v>0</v>
      </c>
      <c r="J48" s="641">
        <f t="shared" si="73"/>
        <v>0</v>
      </c>
      <c r="K48" s="641">
        <f t="shared" si="73"/>
        <v>0</v>
      </c>
      <c r="L48" s="641">
        <f t="shared" si="73"/>
        <v>0</v>
      </c>
      <c r="M48" s="641">
        <f t="shared" si="73"/>
        <v>0</v>
      </c>
      <c r="N48" s="641">
        <f t="shared" si="73"/>
        <v>0</v>
      </c>
      <c r="O48" s="583">
        <f>SUM(C48:N48)</f>
        <v>0</v>
      </c>
      <c r="P48" s="305"/>
      <c r="Q48" s="305"/>
      <c r="R48" s="305"/>
      <c r="S48" s="305"/>
      <c r="T48" s="305"/>
      <c r="U48" s="305"/>
      <c r="V48" s="305"/>
    </row>
    <row r="49" spans="1:22" ht="20.25">
      <c r="A49" s="508" t="s">
        <v>1677</v>
      </c>
      <c r="B49" s="696"/>
      <c r="C49" s="305"/>
      <c r="D49" s="305"/>
      <c r="E49" s="305"/>
      <c r="F49" s="305"/>
      <c r="G49" s="305"/>
      <c r="H49" s="305"/>
      <c r="I49" s="305"/>
      <c r="J49" s="305"/>
      <c r="K49" s="305"/>
      <c r="L49" s="305"/>
      <c r="M49" s="305"/>
      <c r="N49" s="305"/>
      <c r="O49" s="305"/>
      <c r="P49" s="305"/>
      <c r="Q49" s="305"/>
      <c r="R49" s="305"/>
      <c r="S49" s="305"/>
      <c r="T49" s="305"/>
      <c r="U49" s="305"/>
      <c r="V49" s="305"/>
    </row>
    <row r="50" spans="1:22" ht="20.25">
      <c r="A50" s="698" t="s">
        <v>1736</v>
      </c>
      <c r="B50" s="579" t="s">
        <v>1674</v>
      </c>
      <c r="C50" s="580">
        <v>0</v>
      </c>
      <c r="D50" s="580">
        <v>0</v>
      </c>
      <c r="E50" s="580">
        <v>0</v>
      </c>
      <c r="F50" s="580">
        <v>0</v>
      </c>
      <c r="G50" s="580">
        <v>0</v>
      </c>
      <c r="H50" s="580">
        <v>0</v>
      </c>
      <c r="I50" s="580">
        <v>0</v>
      </c>
      <c r="J50" s="580">
        <v>0</v>
      </c>
      <c r="K50" s="580">
        <v>0</v>
      </c>
      <c r="L50" s="580">
        <v>0</v>
      </c>
      <c r="M50" s="580">
        <v>0</v>
      </c>
      <c r="N50" s="580">
        <v>0</v>
      </c>
      <c r="O50" s="581">
        <f>SUM(C50:N50)</f>
        <v>0</v>
      </c>
      <c r="P50" s="305"/>
      <c r="Q50" s="305"/>
      <c r="R50" s="305"/>
      <c r="S50" s="305"/>
      <c r="T50" s="305"/>
      <c r="U50" s="305"/>
      <c r="V50" s="305"/>
    </row>
    <row r="51" spans="1:22" ht="20.25">
      <c r="A51" s="579"/>
      <c r="B51" s="579" t="s">
        <v>1675</v>
      </c>
      <c r="C51" s="582">
        <v>0</v>
      </c>
      <c r="D51" s="582">
        <f>+C51</f>
        <v>0</v>
      </c>
      <c r="E51" s="582">
        <f t="shared" ref="E51:N51" si="74">+D51</f>
        <v>0</v>
      </c>
      <c r="F51" s="582">
        <f t="shared" si="74"/>
        <v>0</v>
      </c>
      <c r="G51" s="582">
        <f t="shared" si="74"/>
        <v>0</v>
      </c>
      <c r="H51" s="582">
        <f t="shared" si="74"/>
        <v>0</v>
      </c>
      <c r="I51" s="582">
        <f t="shared" si="74"/>
        <v>0</v>
      </c>
      <c r="J51" s="582">
        <f t="shared" si="74"/>
        <v>0</v>
      </c>
      <c r="K51" s="582">
        <f t="shared" si="74"/>
        <v>0</v>
      </c>
      <c r="L51" s="582">
        <f t="shared" si="74"/>
        <v>0</v>
      </c>
      <c r="M51" s="582">
        <f t="shared" si="74"/>
        <v>0</v>
      </c>
      <c r="N51" s="582">
        <f t="shared" si="74"/>
        <v>0</v>
      </c>
      <c r="O51" s="581"/>
      <c r="P51" s="305"/>
      <c r="Q51" s="305"/>
      <c r="R51" s="305"/>
      <c r="S51" s="305"/>
      <c r="T51" s="305"/>
      <c r="U51" s="305"/>
      <c r="V51" s="305"/>
    </row>
    <row r="52" spans="1:22" ht="20.25">
      <c r="A52" s="508"/>
      <c r="B52" s="579" t="s">
        <v>1685</v>
      </c>
      <c r="C52" s="641">
        <f>C50*C51</f>
        <v>0</v>
      </c>
      <c r="D52" s="641">
        <f t="shared" ref="D52:N52" si="75">D50*D51</f>
        <v>0</v>
      </c>
      <c r="E52" s="641">
        <f t="shared" si="75"/>
        <v>0</v>
      </c>
      <c r="F52" s="641">
        <f t="shared" si="75"/>
        <v>0</v>
      </c>
      <c r="G52" s="641">
        <f t="shared" si="75"/>
        <v>0</v>
      </c>
      <c r="H52" s="641">
        <f t="shared" si="75"/>
        <v>0</v>
      </c>
      <c r="I52" s="641">
        <f t="shared" si="75"/>
        <v>0</v>
      </c>
      <c r="J52" s="641">
        <f t="shared" si="75"/>
        <v>0</v>
      </c>
      <c r="K52" s="641">
        <f t="shared" si="75"/>
        <v>0</v>
      </c>
      <c r="L52" s="641">
        <f t="shared" si="75"/>
        <v>0</v>
      </c>
      <c r="M52" s="641">
        <f t="shared" si="75"/>
        <v>0</v>
      </c>
      <c r="N52" s="641">
        <f t="shared" si="75"/>
        <v>0</v>
      </c>
      <c r="O52" s="583">
        <f>SUM(C52:N52)</f>
        <v>0</v>
      </c>
      <c r="P52" s="305"/>
      <c r="Q52" s="305"/>
      <c r="R52" s="305"/>
      <c r="S52" s="305"/>
      <c r="T52" s="305"/>
      <c r="U52" s="305"/>
      <c r="V52" s="305"/>
    </row>
    <row r="53" spans="1:22" ht="20.25">
      <c r="A53" s="508" t="s">
        <v>1678</v>
      </c>
      <c r="B53" s="696"/>
      <c r="C53" s="305"/>
      <c r="D53" s="305"/>
      <c r="E53" s="305"/>
      <c r="F53" s="305"/>
      <c r="G53" s="305"/>
      <c r="H53" s="305"/>
      <c r="I53" s="305"/>
      <c r="J53" s="305"/>
      <c r="K53" s="305"/>
      <c r="L53" s="305"/>
      <c r="M53" s="305"/>
      <c r="N53" s="305"/>
      <c r="O53" s="305"/>
      <c r="P53" s="305"/>
      <c r="Q53" s="305"/>
      <c r="R53" s="305"/>
      <c r="S53" s="305"/>
      <c r="T53" s="305"/>
      <c r="U53" s="305"/>
      <c r="V53" s="305"/>
    </row>
    <row r="54" spans="1:22" ht="20.25">
      <c r="A54" s="698" t="s">
        <v>1736</v>
      </c>
      <c r="B54" s="579" t="s">
        <v>1674</v>
      </c>
      <c r="C54" s="580">
        <v>0</v>
      </c>
      <c r="D54" s="580">
        <v>0</v>
      </c>
      <c r="E54" s="580">
        <v>0</v>
      </c>
      <c r="F54" s="580">
        <v>0</v>
      </c>
      <c r="G54" s="580">
        <v>0</v>
      </c>
      <c r="H54" s="580">
        <v>0</v>
      </c>
      <c r="I54" s="580">
        <v>0</v>
      </c>
      <c r="J54" s="580">
        <v>0</v>
      </c>
      <c r="K54" s="580">
        <v>0</v>
      </c>
      <c r="L54" s="580">
        <v>0</v>
      </c>
      <c r="M54" s="580">
        <v>0</v>
      </c>
      <c r="N54" s="580">
        <v>0</v>
      </c>
      <c r="O54" s="581">
        <f>SUM(C54:N54)</f>
        <v>0</v>
      </c>
      <c r="P54" s="305"/>
      <c r="Q54" s="305"/>
      <c r="R54" s="305"/>
      <c r="S54" s="305"/>
      <c r="T54" s="305"/>
      <c r="U54" s="305"/>
      <c r="V54" s="305"/>
    </row>
    <row r="55" spans="1:22" ht="20.25">
      <c r="A55" s="579"/>
      <c r="B55" s="579" t="s">
        <v>1675</v>
      </c>
      <c r="C55" s="582">
        <v>0</v>
      </c>
      <c r="D55" s="582">
        <f>+C55</f>
        <v>0</v>
      </c>
      <c r="E55" s="582">
        <f t="shared" ref="E55:N55" si="76">+D55</f>
        <v>0</v>
      </c>
      <c r="F55" s="582">
        <f t="shared" si="76"/>
        <v>0</v>
      </c>
      <c r="G55" s="582">
        <f t="shared" si="76"/>
        <v>0</v>
      </c>
      <c r="H55" s="582">
        <f t="shared" si="76"/>
        <v>0</v>
      </c>
      <c r="I55" s="582">
        <f t="shared" si="76"/>
        <v>0</v>
      </c>
      <c r="J55" s="582">
        <f t="shared" si="76"/>
        <v>0</v>
      </c>
      <c r="K55" s="582">
        <f t="shared" si="76"/>
        <v>0</v>
      </c>
      <c r="L55" s="582">
        <f t="shared" si="76"/>
        <v>0</v>
      </c>
      <c r="M55" s="582">
        <f t="shared" si="76"/>
        <v>0</v>
      </c>
      <c r="N55" s="582">
        <f t="shared" si="76"/>
        <v>0</v>
      </c>
      <c r="O55" s="581"/>
      <c r="P55" s="305"/>
      <c r="Q55" s="305"/>
      <c r="R55" s="305"/>
      <c r="S55" s="305"/>
      <c r="T55" s="305"/>
      <c r="U55" s="305"/>
      <c r="V55" s="305"/>
    </row>
    <row r="56" spans="1:22" ht="20.25">
      <c r="A56" s="508"/>
      <c r="B56" s="579" t="s">
        <v>1684</v>
      </c>
      <c r="C56" s="641">
        <f>C54*C55</f>
        <v>0</v>
      </c>
      <c r="D56" s="641">
        <f t="shared" ref="D56:N56" si="77">D54*D55</f>
        <v>0</v>
      </c>
      <c r="E56" s="641">
        <f t="shared" si="77"/>
        <v>0</v>
      </c>
      <c r="F56" s="641">
        <f t="shared" si="77"/>
        <v>0</v>
      </c>
      <c r="G56" s="641">
        <f t="shared" si="77"/>
        <v>0</v>
      </c>
      <c r="H56" s="641">
        <f t="shared" si="77"/>
        <v>0</v>
      </c>
      <c r="I56" s="641">
        <f t="shared" si="77"/>
        <v>0</v>
      </c>
      <c r="J56" s="641">
        <f t="shared" si="77"/>
        <v>0</v>
      </c>
      <c r="K56" s="641">
        <f t="shared" si="77"/>
        <v>0</v>
      </c>
      <c r="L56" s="641">
        <f t="shared" si="77"/>
        <v>0</v>
      </c>
      <c r="M56" s="641">
        <f t="shared" si="77"/>
        <v>0</v>
      </c>
      <c r="N56" s="641">
        <f t="shared" si="77"/>
        <v>0</v>
      </c>
      <c r="O56" s="583">
        <f>SUM(C56:N56)</f>
        <v>0</v>
      </c>
      <c r="P56" s="305"/>
      <c r="Q56" s="305"/>
      <c r="R56" s="305"/>
      <c r="S56" s="305"/>
      <c r="T56" s="305"/>
      <c r="U56" s="305"/>
      <c r="V56" s="305"/>
    </row>
    <row r="57" spans="1:22" ht="20.25">
      <c r="A57" s="508" t="s">
        <v>1679</v>
      </c>
      <c r="B57" s="696"/>
      <c r="C57" s="305"/>
      <c r="D57" s="305"/>
      <c r="E57" s="305"/>
      <c r="F57" s="305"/>
      <c r="G57" s="305"/>
      <c r="H57" s="305"/>
      <c r="I57" s="305"/>
      <c r="J57" s="305"/>
      <c r="K57" s="305"/>
      <c r="L57" s="305"/>
      <c r="M57" s="305"/>
      <c r="N57" s="305"/>
      <c r="O57" s="305"/>
      <c r="P57" s="305"/>
      <c r="Q57" s="305"/>
      <c r="R57" s="305"/>
      <c r="S57" s="305"/>
      <c r="T57" s="305"/>
      <c r="U57" s="305"/>
      <c r="V57" s="305"/>
    </row>
    <row r="58" spans="1:22" ht="20.25">
      <c r="A58" s="698" t="s">
        <v>1736</v>
      </c>
      <c r="B58" s="579" t="s">
        <v>1674</v>
      </c>
      <c r="C58" s="580">
        <v>0</v>
      </c>
      <c r="D58" s="580">
        <v>0</v>
      </c>
      <c r="E58" s="580">
        <v>0</v>
      </c>
      <c r="F58" s="580">
        <v>0</v>
      </c>
      <c r="G58" s="580">
        <v>0</v>
      </c>
      <c r="H58" s="580">
        <v>0</v>
      </c>
      <c r="I58" s="580">
        <v>0</v>
      </c>
      <c r="J58" s="580">
        <v>0</v>
      </c>
      <c r="K58" s="580">
        <v>0</v>
      </c>
      <c r="L58" s="580">
        <v>0</v>
      </c>
      <c r="M58" s="580">
        <v>0</v>
      </c>
      <c r="N58" s="580">
        <v>0</v>
      </c>
      <c r="O58" s="581">
        <f>SUM(C58:N58)</f>
        <v>0</v>
      </c>
      <c r="P58" s="305"/>
      <c r="Q58" s="305"/>
      <c r="R58" s="305"/>
      <c r="S58" s="305"/>
      <c r="T58" s="305"/>
      <c r="U58" s="305"/>
      <c r="V58" s="305"/>
    </row>
    <row r="59" spans="1:22" ht="20.25">
      <c r="A59" s="579"/>
      <c r="B59" s="579" t="s">
        <v>1675</v>
      </c>
      <c r="C59" s="582">
        <v>0</v>
      </c>
      <c r="D59" s="582">
        <f>+C59</f>
        <v>0</v>
      </c>
      <c r="E59" s="582">
        <f t="shared" ref="E59:N59" si="78">+D59</f>
        <v>0</v>
      </c>
      <c r="F59" s="582">
        <f t="shared" si="78"/>
        <v>0</v>
      </c>
      <c r="G59" s="582">
        <f t="shared" si="78"/>
        <v>0</v>
      </c>
      <c r="H59" s="582">
        <f t="shared" si="78"/>
        <v>0</v>
      </c>
      <c r="I59" s="582">
        <f t="shared" si="78"/>
        <v>0</v>
      </c>
      <c r="J59" s="582">
        <f t="shared" si="78"/>
        <v>0</v>
      </c>
      <c r="K59" s="582">
        <f t="shared" si="78"/>
        <v>0</v>
      </c>
      <c r="L59" s="582">
        <f t="shared" si="78"/>
        <v>0</v>
      </c>
      <c r="M59" s="582">
        <f t="shared" si="78"/>
        <v>0</v>
      </c>
      <c r="N59" s="582">
        <f t="shared" si="78"/>
        <v>0</v>
      </c>
      <c r="O59" s="581"/>
      <c r="P59" s="305"/>
      <c r="Q59" s="305"/>
      <c r="R59" s="305"/>
      <c r="S59" s="305"/>
      <c r="T59" s="305"/>
      <c r="U59" s="305"/>
      <c r="V59" s="305"/>
    </row>
    <row r="60" spans="1:22" ht="21" thickBot="1">
      <c r="A60" s="508"/>
      <c r="B60" s="584" t="s">
        <v>1683</v>
      </c>
      <c r="C60" s="641">
        <f>C58*C59</f>
        <v>0</v>
      </c>
      <c r="D60" s="641">
        <f t="shared" ref="D60" si="79">D58*D59</f>
        <v>0</v>
      </c>
      <c r="E60" s="641">
        <f t="shared" ref="E60" si="80">E58*E59</f>
        <v>0</v>
      </c>
      <c r="F60" s="641">
        <f t="shared" ref="F60" si="81">F58*F59</f>
        <v>0</v>
      </c>
      <c r="G60" s="641">
        <f t="shared" ref="G60" si="82">G58*G59</f>
        <v>0</v>
      </c>
      <c r="H60" s="641">
        <f t="shared" ref="H60" si="83">H58*H59</f>
        <v>0</v>
      </c>
      <c r="I60" s="641">
        <f t="shared" ref="I60" si="84">I58*I59</f>
        <v>0</v>
      </c>
      <c r="J60" s="641">
        <f t="shared" ref="J60" si="85">J58*J59</f>
        <v>0</v>
      </c>
      <c r="K60" s="641">
        <f t="shared" ref="K60" si="86">K58*K59</f>
        <v>0</v>
      </c>
      <c r="L60" s="641">
        <f t="shared" ref="L60" si="87">L58*L59</f>
        <v>0</v>
      </c>
      <c r="M60" s="641">
        <f t="shared" ref="M60" si="88">M58*M59</f>
        <v>0</v>
      </c>
      <c r="N60" s="641">
        <f t="shared" ref="N60" si="89">N58*N59</f>
        <v>0</v>
      </c>
      <c r="O60" s="583">
        <f>SUM(C60:N60)</f>
        <v>0</v>
      </c>
      <c r="P60" s="305"/>
      <c r="Q60" s="305"/>
      <c r="R60" s="305"/>
      <c r="S60" s="305"/>
      <c r="T60" s="305"/>
      <c r="U60" s="305"/>
      <c r="V60" s="305"/>
    </row>
    <row r="61" spans="1:22" ht="21" thickBot="1">
      <c r="A61" s="509" t="s">
        <v>1680</v>
      </c>
      <c r="B61" s="697"/>
      <c r="C61" s="645">
        <f>+C44+C48+C52+C56+C60</f>
        <v>0</v>
      </c>
      <c r="D61" s="645">
        <f t="shared" ref="D61" si="90">+D44+D48+D52+D56+D60</f>
        <v>0</v>
      </c>
      <c r="E61" s="645">
        <f t="shared" ref="E61" si="91">+E44+E48+E52+E56+E60</f>
        <v>0</v>
      </c>
      <c r="F61" s="645">
        <f t="shared" ref="F61" si="92">+F44+F48+F52+F56+F60</f>
        <v>0</v>
      </c>
      <c r="G61" s="645">
        <f t="shared" ref="G61" si="93">+G44+G48+G52+G56+G60</f>
        <v>0</v>
      </c>
      <c r="H61" s="645">
        <f t="shared" ref="H61" si="94">+H44+H48+H52+H56+H60</f>
        <v>0</v>
      </c>
      <c r="I61" s="645">
        <f t="shared" ref="I61" si="95">+I44+I48+I52+I56+I60</f>
        <v>0</v>
      </c>
      <c r="J61" s="645">
        <f t="shared" ref="J61" si="96">+J44+J48+J52+J56+J60</f>
        <v>0</v>
      </c>
      <c r="K61" s="645">
        <f t="shared" ref="K61" si="97">+K44+K48+K52+K56+K60</f>
        <v>0</v>
      </c>
      <c r="L61" s="645">
        <f t="shared" ref="L61" si="98">+L44+L48+L52+L56+L60</f>
        <v>0</v>
      </c>
      <c r="M61" s="645">
        <f t="shared" ref="M61" si="99">+M44+M48+M52+M56+M60</f>
        <v>0</v>
      </c>
      <c r="N61" s="645">
        <f>+N44+N48+N52+N56+N60</f>
        <v>0</v>
      </c>
      <c r="O61" s="585">
        <f>+O60+O56+O52+O48+O44</f>
        <v>0</v>
      </c>
      <c r="P61" s="305"/>
      <c r="Q61" s="305"/>
      <c r="R61" s="305"/>
      <c r="S61" s="305"/>
      <c r="T61" s="305"/>
      <c r="U61" s="305"/>
      <c r="V61" s="305"/>
    </row>
    <row r="62" spans="1:22" ht="24" thickBot="1">
      <c r="A62" s="586" t="s">
        <v>1681</v>
      </c>
      <c r="B62" s="586"/>
      <c r="C62" s="639">
        <f>+C61</f>
        <v>0</v>
      </c>
      <c r="D62" s="639">
        <f>+C62+D61</f>
        <v>0</v>
      </c>
      <c r="E62" s="639">
        <f t="shared" ref="E62" si="100">+D62+E61</f>
        <v>0</v>
      </c>
      <c r="F62" s="639">
        <f t="shared" ref="F62" si="101">+E62+F61</f>
        <v>0</v>
      </c>
      <c r="G62" s="639">
        <f t="shared" ref="G62" si="102">+F62+G61</f>
        <v>0</v>
      </c>
      <c r="H62" s="639">
        <f t="shared" ref="H62" si="103">+G62+H61</f>
        <v>0</v>
      </c>
      <c r="I62" s="639">
        <f t="shared" ref="I62" si="104">+H62+I61</f>
        <v>0</v>
      </c>
      <c r="J62" s="639">
        <f t="shared" ref="J62" si="105">+I62+J61</f>
        <v>0</v>
      </c>
      <c r="K62" s="639">
        <f t="shared" ref="K62" si="106">+J62+K61</f>
        <v>0</v>
      </c>
      <c r="L62" s="639">
        <f t="shared" ref="L62" si="107">+K62+L61</f>
        <v>0</v>
      </c>
      <c r="M62" s="639">
        <f t="shared" ref="M62" si="108">+L62+M61</f>
        <v>0</v>
      </c>
      <c r="N62" s="639">
        <f t="shared" ref="N62" si="109">+M62+N61</f>
        <v>0</v>
      </c>
      <c r="O62" s="305"/>
      <c r="P62" s="305"/>
      <c r="Q62" s="305"/>
      <c r="R62" s="305"/>
      <c r="S62" s="305"/>
      <c r="T62" s="305"/>
      <c r="U62" s="305"/>
      <c r="V62" s="305"/>
    </row>
    <row r="63" spans="1:22" ht="19.5" thickTop="1">
      <c r="A63" s="688" t="str">
        <f>+A30</f>
        <v>Für die Struktur und Aufbau der Kalkulation behalten wir uns das Urheberrecht vor. Sollten Sie diese für eigene Zwecken verwenden wollen, wenden Sie sich bitte an info@wirtschaftssenioren-nrw.de.</v>
      </c>
      <c r="B63" s="688"/>
      <c r="C63" s="588"/>
      <c r="D63" s="588"/>
      <c r="E63" s="588"/>
      <c r="F63" s="588"/>
      <c r="G63" s="588"/>
      <c r="H63" s="588"/>
      <c r="I63" s="588"/>
      <c r="J63" s="588"/>
      <c r="K63" s="588"/>
      <c r="L63" s="588"/>
      <c r="M63" s="588"/>
      <c r="N63" s="588"/>
      <c r="O63" s="572"/>
      <c r="P63" s="305"/>
      <c r="Q63" s="305"/>
      <c r="R63" s="305"/>
      <c r="S63" s="305"/>
      <c r="T63" s="305"/>
      <c r="U63" s="305"/>
      <c r="V63" s="305"/>
    </row>
    <row r="64" spans="1:22" ht="20.25">
      <c r="A64" s="587"/>
      <c r="B64" s="587"/>
      <c r="C64" s="588"/>
      <c r="D64" s="588"/>
      <c r="E64" s="588"/>
      <c r="F64" s="588"/>
      <c r="G64" s="588"/>
      <c r="H64" s="588"/>
      <c r="I64" s="588"/>
      <c r="J64" s="588"/>
      <c r="K64" s="588"/>
      <c r="L64" s="588"/>
      <c r="M64" s="588"/>
      <c r="N64" s="588"/>
      <c r="O64" s="572"/>
      <c r="P64" s="305"/>
      <c r="Q64" s="305"/>
      <c r="R64" s="305"/>
      <c r="S64" s="305"/>
      <c r="T64" s="305"/>
      <c r="U64" s="305"/>
      <c r="V64" s="305"/>
    </row>
    <row r="65" spans="1:22" ht="20.25">
      <c r="A65" s="587"/>
      <c r="B65" s="587"/>
      <c r="C65" s="588"/>
      <c r="D65" s="588"/>
      <c r="E65" s="588"/>
      <c r="F65" s="588"/>
      <c r="G65" s="588"/>
      <c r="H65" s="588"/>
      <c r="I65" s="588"/>
      <c r="J65" s="588"/>
      <c r="K65" s="588"/>
      <c r="L65" s="588"/>
      <c r="M65" s="588"/>
      <c r="N65" s="588"/>
      <c r="O65" s="572"/>
      <c r="P65" s="305"/>
      <c r="Q65" s="305"/>
      <c r="R65" s="305"/>
      <c r="S65" s="305"/>
      <c r="T65" s="305"/>
      <c r="U65" s="305"/>
      <c r="V65" s="305"/>
    </row>
    <row r="66" spans="1:22" ht="20.25">
      <c r="A66" s="587"/>
      <c r="B66" s="587"/>
      <c r="C66" s="588"/>
      <c r="D66" s="588"/>
      <c r="E66" s="588"/>
      <c r="F66" s="588"/>
      <c r="G66" s="588"/>
      <c r="H66" s="588"/>
      <c r="I66" s="588"/>
      <c r="J66" s="588"/>
      <c r="K66" s="588"/>
      <c r="L66" s="588"/>
      <c r="M66" s="588"/>
      <c r="N66" s="588"/>
      <c r="O66" s="572"/>
      <c r="P66" s="305"/>
      <c r="Q66" s="305"/>
      <c r="R66" s="305"/>
      <c r="S66" s="305"/>
      <c r="T66" s="305"/>
      <c r="U66" s="305"/>
      <c r="V66" s="305"/>
    </row>
    <row r="67" spans="1:22" ht="19.5" thickBot="1">
      <c r="A67" s="572"/>
      <c r="B67" s="572"/>
      <c r="C67" s="572"/>
      <c r="D67" s="572"/>
      <c r="E67" s="572"/>
      <c r="F67" s="572"/>
      <c r="G67" s="572"/>
      <c r="H67" s="572"/>
      <c r="I67" s="572"/>
      <c r="J67" s="572"/>
      <c r="K67" s="572"/>
      <c r="L67" s="572"/>
      <c r="M67" s="572"/>
      <c r="N67" s="572"/>
      <c r="O67" s="572"/>
      <c r="P67" s="305"/>
      <c r="Q67" s="305"/>
      <c r="R67" s="305"/>
      <c r="S67" s="305"/>
      <c r="T67" s="305"/>
      <c r="U67" s="305"/>
      <c r="V67" s="305"/>
    </row>
    <row r="68" spans="1:22" ht="19.5" thickBot="1">
      <c r="A68" s="504" t="str">
        <f>+A35</f>
        <v>Datum: xx.xx.xxxx</v>
      </c>
      <c r="B68" s="695"/>
      <c r="C68" s="572"/>
      <c r="D68" s="572"/>
      <c r="E68" s="572"/>
      <c r="F68" s="572"/>
      <c r="G68" s="572"/>
      <c r="H68" s="572"/>
      <c r="I68" s="572"/>
      <c r="J68" s="572"/>
      <c r="K68" s="572"/>
      <c r="L68" s="572"/>
      <c r="M68" s="305"/>
      <c r="N68" s="305"/>
      <c r="O68" s="305"/>
      <c r="P68" s="305"/>
      <c r="Q68" s="305"/>
      <c r="R68" s="305"/>
      <c r="S68" s="305"/>
      <c r="T68" s="305"/>
      <c r="U68" s="305"/>
      <c r="V68" s="305"/>
    </row>
    <row r="69" spans="1:22" ht="19.5" thickBot="1">
      <c r="A69" s="305"/>
      <c r="B69" s="305"/>
      <c r="C69" s="572"/>
      <c r="D69" s="572"/>
      <c r="E69" s="572"/>
      <c r="F69" s="572"/>
      <c r="G69" s="572"/>
      <c r="H69" s="572"/>
      <c r="I69" s="572"/>
      <c r="J69" s="572"/>
      <c r="K69" s="572"/>
      <c r="L69" s="572"/>
      <c r="M69" s="305"/>
      <c r="N69" s="305"/>
      <c r="O69" s="305"/>
      <c r="P69" s="305"/>
      <c r="Q69" s="305"/>
      <c r="R69" s="305"/>
      <c r="S69" s="305"/>
      <c r="T69" s="305"/>
      <c r="U69" s="305"/>
      <c r="V69" s="305"/>
    </row>
    <row r="70" spans="1:22" ht="21" thickBot="1">
      <c r="A70" s="751" t="str">
        <f>+A37</f>
        <v>Name des Projektes:   XXX</v>
      </c>
      <c r="B70" s="752"/>
      <c r="C70" s="753"/>
      <c r="D70" s="572"/>
      <c r="E70" s="573" t="str">
        <f>+E37</f>
        <v>Alle Werte mit Umsatzsteuer!</v>
      </c>
      <c r="F70" s="574"/>
      <c r="G70" s="574"/>
      <c r="H70" s="574"/>
      <c r="I70" s="574"/>
      <c r="J70" s="574"/>
      <c r="K70" s="574"/>
      <c r="L70" s="574"/>
      <c r="M70" s="574"/>
      <c r="N70" s="574"/>
      <c r="O70" s="575"/>
      <c r="P70" s="305"/>
      <c r="Q70" s="305"/>
      <c r="R70" s="305"/>
      <c r="S70" s="305"/>
      <c r="T70" s="305"/>
      <c r="U70" s="305"/>
      <c r="V70" s="305"/>
    </row>
    <row r="71" spans="1:22" ht="20.25">
      <c r="A71" s="510"/>
      <c r="B71" s="510"/>
      <c r="C71" s="510"/>
      <c r="D71" s="572"/>
      <c r="E71" s="572"/>
      <c r="F71" s="574"/>
      <c r="G71" s="574"/>
      <c r="H71" s="574"/>
      <c r="I71" s="574"/>
      <c r="J71" s="574"/>
      <c r="K71" s="574"/>
      <c r="L71" s="574"/>
      <c r="M71" s="574"/>
      <c r="N71" s="574"/>
      <c r="O71" s="575"/>
      <c r="P71" s="305"/>
      <c r="Q71" s="305"/>
      <c r="R71" s="305"/>
      <c r="S71" s="305"/>
      <c r="T71" s="305"/>
      <c r="U71" s="305"/>
      <c r="V71" s="305"/>
    </row>
    <row r="72" spans="1:22" ht="27.75">
      <c r="A72" s="507" t="s">
        <v>1696</v>
      </c>
      <c r="B72" s="507"/>
      <c r="C72" s="576"/>
      <c r="D72" s="575"/>
      <c r="E72" s="575"/>
      <c r="F72" s="575"/>
      <c r="G72" s="575"/>
      <c r="H72" s="575"/>
      <c r="I72" s="575"/>
      <c r="J72" s="575"/>
      <c r="K72" s="575"/>
      <c r="L72" s="575"/>
      <c r="M72" s="575"/>
      <c r="N72" s="575"/>
      <c r="O72" s="575"/>
      <c r="P72" s="305"/>
      <c r="Q72" s="305"/>
      <c r="R72" s="305"/>
      <c r="S72" s="305"/>
      <c r="T72" s="305"/>
      <c r="U72" s="305"/>
      <c r="V72" s="305"/>
    </row>
    <row r="73" spans="1:22" ht="20.25">
      <c r="A73" s="577"/>
      <c r="B73" s="577"/>
      <c r="C73" s="578" t="s">
        <v>99</v>
      </c>
      <c r="D73" s="578" t="s">
        <v>100</v>
      </c>
      <c r="E73" s="578" t="s">
        <v>101</v>
      </c>
      <c r="F73" s="578" t="s">
        <v>102</v>
      </c>
      <c r="G73" s="578" t="s">
        <v>103</v>
      </c>
      <c r="H73" s="578" t="s">
        <v>104</v>
      </c>
      <c r="I73" s="578" t="s">
        <v>105</v>
      </c>
      <c r="J73" s="578" t="s">
        <v>106</v>
      </c>
      <c r="K73" s="578" t="s">
        <v>107</v>
      </c>
      <c r="L73" s="578" t="s">
        <v>108</v>
      </c>
      <c r="M73" s="578" t="s">
        <v>109</v>
      </c>
      <c r="N73" s="578" t="s">
        <v>110</v>
      </c>
      <c r="O73" s="487" t="s">
        <v>16</v>
      </c>
      <c r="P73" s="305"/>
      <c r="Q73" s="305"/>
      <c r="R73" s="305"/>
      <c r="S73" s="305"/>
      <c r="T73" s="305"/>
      <c r="U73" s="305"/>
      <c r="V73" s="305"/>
    </row>
    <row r="74" spans="1:22" ht="20.25">
      <c r="A74" s="508" t="s">
        <v>1673</v>
      </c>
      <c r="B74" s="696"/>
      <c r="C74" s="305"/>
      <c r="D74" s="305"/>
      <c r="E74" s="305"/>
      <c r="F74" s="305"/>
      <c r="G74" s="305"/>
      <c r="H74" s="305"/>
      <c r="I74" s="305"/>
      <c r="J74" s="305"/>
      <c r="K74" s="305"/>
      <c r="L74" s="305"/>
      <c r="M74" s="305"/>
      <c r="N74" s="305"/>
      <c r="O74" s="305"/>
      <c r="P74" s="305"/>
      <c r="Q74" s="305"/>
      <c r="R74" s="305"/>
      <c r="S74" s="305"/>
      <c r="T74" s="305"/>
      <c r="U74" s="305"/>
      <c r="V74" s="305"/>
    </row>
    <row r="75" spans="1:22" ht="20.25">
      <c r="A75" s="698" t="s">
        <v>1736</v>
      </c>
      <c r="B75" s="579" t="s">
        <v>1674</v>
      </c>
      <c r="C75" s="580">
        <v>0</v>
      </c>
      <c r="D75" s="580">
        <v>0</v>
      </c>
      <c r="E75" s="580">
        <v>0</v>
      </c>
      <c r="F75" s="580">
        <v>0</v>
      </c>
      <c r="G75" s="580">
        <v>0</v>
      </c>
      <c r="H75" s="580">
        <v>0</v>
      </c>
      <c r="I75" s="580">
        <v>0</v>
      </c>
      <c r="J75" s="580">
        <v>0</v>
      </c>
      <c r="K75" s="580">
        <v>0</v>
      </c>
      <c r="L75" s="580">
        <v>0</v>
      </c>
      <c r="M75" s="580">
        <v>0</v>
      </c>
      <c r="N75" s="580">
        <v>0</v>
      </c>
      <c r="O75" s="581">
        <f>SUM(C75:N75)</f>
        <v>0</v>
      </c>
      <c r="P75" s="305"/>
      <c r="Q75" s="305"/>
      <c r="R75" s="305"/>
      <c r="S75" s="305"/>
      <c r="T75" s="305"/>
      <c r="U75" s="305"/>
      <c r="V75" s="305"/>
    </row>
    <row r="76" spans="1:22" ht="20.25">
      <c r="A76" s="579"/>
      <c r="B76" s="579" t="s">
        <v>1675</v>
      </c>
      <c r="C76" s="582">
        <v>0</v>
      </c>
      <c r="D76" s="582">
        <f>+C76</f>
        <v>0</v>
      </c>
      <c r="E76" s="582">
        <f t="shared" ref="E76:N76" si="110">+D76</f>
        <v>0</v>
      </c>
      <c r="F76" s="582">
        <f t="shared" si="110"/>
        <v>0</v>
      </c>
      <c r="G76" s="582">
        <f t="shared" si="110"/>
        <v>0</v>
      </c>
      <c r="H76" s="582">
        <f t="shared" si="110"/>
        <v>0</v>
      </c>
      <c r="I76" s="582">
        <f t="shared" si="110"/>
        <v>0</v>
      </c>
      <c r="J76" s="582">
        <f t="shared" si="110"/>
        <v>0</v>
      </c>
      <c r="K76" s="582">
        <f t="shared" si="110"/>
        <v>0</v>
      </c>
      <c r="L76" s="582">
        <f t="shared" si="110"/>
        <v>0</v>
      </c>
      <c r="M76" s="582">
        <f t="shared" si="110"/>
        <v>0</v>
      </c>
      <c r="N76" s="582">
        <f t="shared" si="110"/>
        <v>0</v>
      </c>
      <c r="O76" s="581"/>
      <c r="P76" s="305"/>
      <c r="Q76" s="305"/>
      <c r="R76" s="305"/>
      <c r="S76" s="305"/>
      <c r="T76" s="305"/>
      <c r="U76" s="305"/>
      <c r="V76" s="305"/>
    </row>
    <row r="77" spans="1:22" ht="20.25">
      <c r="A77" s="508"/>
      <c r="B77" s="579" t="s">
        <v>1682</v>
      </c>
      <c r="C77" s="641">
        <f>C75*C76</f>
        <v>0</v>
      </c>
      <c r="D77" s="641">
        <f t="shared" ref="D77:N77" si="111">D75*D76</f>
        <v>0</v>
      </c>
      <c r="E77" s="641">
        <f t="shared" si="111"/>
        <v>0</v>
      </c>
      <c r="F77" s="641">
        <f t="shared" si="111"/>
        <v>0</v>
      </c>
      <c r="G77" s="641">
        <f t="shared" si="111"/>
        <v>0</v>
      </c>
      <c r="H77" s="641">
        <f t="shared" si="111"/>
        <v>0</v>
      </c>
      <c r="I77" s="641">
        <f t="shared" si="111"/>
        <v>0</v>
      </c>
      <c r="J77" s="641">
        <f t="shared" si="111"/>
        <v>0</v>
      </c>
      <c r="K77" s="641">
        <f t="shared" si="111"/>
        <v>0</v>
      </c>
      <c r="L77" s="641">
        <f t="shared" si="111"/>
        <v>0</v>
      </c>
      <c r="M77" s="641">
        <f t="shared" si="111"/>
        <v>0</v>
      </c>
      <c r="N77" s="641">
        <f t="shared" si="111"/>
        <v>0</v>
      </c>
      <c r="O77" s="633">
        <f>SUM(C77:N77)</f>
        <v>0</v>
      </c>
      <c r="P77" s="305"/>
      <c r="Q77" s="305"/>
      <c r="R77" s="305"/>
      <c r="S77" s="305"/>
      <c r="T77" s="305"/>
      <c r="U77" s="305"/>
      <c r="V77" s="305"/>
    </row>
    <row r="78" spans="1:22" ht="20.25">
      <c r="A78" s="508" t="s">
        <v>1676</v>
      </c>
      <c r="B78" s="696"/>
      <c r="C78" s="305"/>
      <c r="D78" s="305"/>
      <c r="E78" s="305"/>
      <c r="F78" s="305"/>
      <c r="G78" s="305"/>
      <c r="H78" s="305"/>
      <c r="I78" s="305"/>
      <c r="J78" s="305"/>
      <c r="K78" s="305"/>
      <c r="L78" s="305"/>
      <c r="M78" s="305"/>
      <c r="N78" s="305"/>
      <c r="O78" s="305"/>
      <c r="P78" s="305"/>
      <c r="Q78" s="305"/>
      <c r="R78" s="305"/>
      <c r="S78" s="305"/>
      <c r="T78" s="305"/>
      <c r="U78" s="305"/>
      <c r="V78" s="305"/>
    </row>
    <row r="79" spans="1:22" ht="20.25">
      <c r="A79" s="698" t="s">
        <v>1736</v>
      </c>
      <c r="B79" s="579" t="s">
        <v>1674</v>
      </c>
      <c r="C79" s="580">
        <v>0</v>
      </c>
      <c r="D79" s="580">
        <v>0</v>
      </c>
      <c r="E79" s="580">
        <v>0</v>
      </c>
      <c r="F79" s="580">
        <v>0</v>
      </c>
      <c r="G79" s="580">
        <v>0</v>
      </c>
      <c r="H79" s="580">
        <v>0</v>
      </c>
      <c r="I79" s="580">
        <v>0</v>
      </c>
      <c r="J79" s="580">
        <v>0</v>
      </c>
      <c r="K79" s="580">
        <v>0</v>
      </c>
      <c r="L79" s="580">
        <v>0</v>
      </c>
      <c r="M79" s="580">
        <v>0</v>
      </c>
      <c r="N79" s="580">
        <v>0</v>
      </c>
      <c r="O79" s="581">
        <f>SUM(C79:N79)</f>
        <v>0</v>
      </c>
      <c r="P79" s="305"/>
      <c r="Q79" s="305"/>
      <c r="R79" s="305"/>
      <c r="S79" s="305"/>
      <c r="T79" s="305"/>
      <c r="U79" s="305"/>
      <c r="V79" s="305"/>
    </row>
    <row r="80" spans="1:22" ht="20.25">
      <c r="A80" s="579"/>
      <c r="B80" s="579" t="s">
        <v>1675</v>
      </c>
      <c r="C80" s="582">
        <v>0</v>
      </c>
      <c r="D80" s="582">
        <f>+C80</f>
        <v>0</v>
      </c>
      <c r="E80" s="582">
        <f t="shared" ref="E80:N80" si="112">+D80</f>
        <v>0</v>
      </c>
      <c r="F80" s="582">
        <f t="shared" si="112"/>
        <v>0</v>
      </c>
      <c r="G80" s="582">
        <f t="shared" si="112"/>
        <v>0</v>
      </c>
      <c r="H80" s="582">
        <f t="shared" si="112"/>
        <v>0</v>
      </c>
      <c r="I80" s="582">
        <f t="shared" si="112"/>
        <v>0</v>
      </c>
      <c r="J80" s="582">
        <f t="shared" si="112"/>
        <v>0</v>
      </c>
      <c r="K80" s="582">
        <f t="shared" si="112"/>
        <v>0</v>
      </c>
      <c r="L80" s="582">
        <f t="shared" si="112"/>
        <v>0</v>
      </c>
      <c r="M80" s="582">
        <f t="shared" si="112"/>
        <v>0</v>
      </c>
      <c r="N80" s="582">
        <f t="shared" si="112"/>
        <v>0</v>
      </c>
      <c r="O80" s="581"/>
      <c r="P80" s="305"/>
      <c r="Q80" s="305"/>
      <c r="R80" s="305"/>
      <c r="S80" s="305"/>
      <c r="T80" s="305"/>
      <c r="U80" s="305"/>
      <c r="V80" s="305"/>
    </row>
    <row r="81" spans="1:22" ht="20.25">
      <c r="A81" s="508"/>
      <c r="B81" s="579" t="s">
        <v>1686</v>
      </c>
      <c r="C81" s="641">
        <f>C79*C80</f>
        <v>0</v>
      </c>
      <c r="D81" s="641">
        <f t="shared" ref="D81:N81" si="113">D79*D80</f>
        <v>0</v>
      </c>
      <c r="E81" s="641">
        <f t="shared" si="113"/>
        <v>0</v>
      </c>
      <c r="F81" s="641">
        <f t="shared" si="113"/>
        <v>0</v>
      </c>
      <c r="G81" s="641">
        <f t="shared" si="113"/>
        <v>0</v>
      </c>
      <c r="H81" s="641">
        <f t="shared" si="113"/>
        <v>0</v>
      </c>
      <c r="I81" s="641">
        <f t="shared" si="113"/>
        <v>0</v>
      </c>
      <c r="J81" s="641">
        <f t="shared" si="113"/>
        <v>0</v>
      </c>
      <c r="K81" s="641">
        <f t="shared" si="113"/>
        <v>0</v>
      </c>
      <c r="L81" s="641">
        <f t="shared" si="113"/>
        <v>0</v>
      </c>
      <c r="M81" s="641">
        <f t="shared" si="113"/>
        <v>0</v>
      </c>
      <c r="N81" s="641">
        <f t="shared" si="113"/>
        <v>0</v>
      </c>
      <c r="O81" s="583">
        <f>SUM(C81:N81)</f>
        <v>0</v>
      </c>
      <c r="P81" s="305"/>
      <c r="Q81" s="305"/>
      <c r="R81" s="305"/>
      <c r="S81" s="305"/>
      <c r="T81" s="305"/>
      <c r="U81" s="305"/>
      <c r="V81" s="305"/>
    </row>
    <row r="82" spans="1:22" ht="20.25">
      <c r="A82" s="508" t="s">
        <v>1677</v>
      </c>
      <c r="B82" s="696"/>
      <c r="C82" s="305"/>
      <c r="D82" s="305"/>
      <c r="E82" s="305"/>
      <c r="F82" s="305"/>
      <c r="G82" s="305"/>
      <c r="H82" s="305"/>
      <c r="I82" s="305"/>
      <c r="J82" s="305"/>
      <c r="K82" s="305"/>
      <c r="L82" s="305"/>
      <c r="M82" s="305"/>
      <c r="N82" s="305"/>
      <c r="O82" s="305"/>
      <c r="P82" s="305"/>
      <c r="Q82" s="305"/>
      <c r="R82" s="305"/>
      <c r="S82" s="305"/>
      <c r="T82" s="305"/>
      <c r="U82" s="305"/>
      <c r="V82" s="305"/>
    </row>
    <row r="83" spans="1:22" ht="20.25">
      <c r="A83" s="698" t="s">
        <v>1736</v>
      </c>
      <c r="B83" s="579" t="s">
        <v>1674</v>
      </c>
      <c r="C83" s="580">
        <v>0</v>
      </c>
      <c r="D83" s="580">
        <v>0</v>
      </c>
      <c r="E83" s="580">
        <v>0</v>
      </c>
      <c r="F83" s="580">
        <v>0</v>
      </c>
      <c r="G83" s="580">
        <v>0</v>
      </c>
      <c r="H83" s="580">
        <v>0</v>
      </c>
      <c r="I83" s="580">
        <v>0</v>
      </c>
      <c r="J83" s="580">
        <v>0</v>
      </c>
      <c r="K83" s="580">
        <v>0</v>
      </c>
      <c r="L83" s="580">
        <v>0</v>
      </c>
      <c r="M83" s="580">
        <v>0</v>
      </c>
      <c r="N83" s="580">
        <v>0</v>
      </c>
      <c r="O83" s="581">
        <f>SUM(C83:N83)</f>
        <v>0</v>
      </c>
      <c r="P83" s="305"/>
      <c r="Q83" s="305"/>
      <c r="R83" s="305"/>
      <c r="S83" s="305"/>
      <c r="T83" s="305"/>
      <c r="U83" s="305"/>
      <c r="V83" s="305"/>
    </row>
    <row r="84" spans="1:22" ht="20.25">
      <c r="A84" s="579"/>
      <c r="B84" s="579" t="s">
        <v>1675</v>
      </c>
      <c r="C84" s="582">
        <v>0</v>
      </c>
      <c r="D84" s="582">
        <f>+C84</f>
        <v>0</v>
      </c>
      <c r="E84" s="582">
        <f t="shared" ref="E84:N84" si="114">+D84</f>
        <v>0</v>
      </c>
      <c r="F84" s="582">
        <f t="shared" si="114"/>
        <v>0</v>
      </c>
      <c r="G84" s="582">
        <f t="shared" si="114"/>
        <v>0</v>
      </c>
      <c r="H84" s="582">
        <f t="shared" si="114"/>
        <v>0</v>
      </c>
      <c r="I84" s="582">
        <f t="shared" si="114"/>
        <v>0</v>
      </c>
      <c r="J84" s="582">
        <f t="shared" si="114"/>
        <v>0</v>
      </c>
      <c r="K84" s="582">
        <f t="shared" si="114"/>
        <v>0</v>
      </c>
      <c r="L84" s="582">
        <f t="shared" si="114"/>
        <v>0</v>
      </c>
      <c r="M84" s="582">
        <f t="shared" si="114"/>
        <v>0</v>
      </c>
      <c r="N84" s="582">
        <f t="shared" si="114"/>
        <v>0</v>
      </c>
      <c r="O84" s="581"/>
      <c r="P84" s="305"/>
      <c r="Q84" s="305"/>
      <c r="R84" s="305"/>
      <c r="S84" s="305"/>
      <c r="T84" s="305"/>
      <c r="U84" s="305"/>
      <c r="V84" s="305"/>
    </row>
    <row r="85" spans="1:22" ht="20.25">
      <c r="A85" s="508"/>
      <c r="B85" s="579" t="s">
        <v>1685</v>
      </c>
      <c r="C85" s="641">
        <f>C83*C84</f>
        <v>0</v>
      </c>
      <c r="D85" s="641">
        <f t="shared" ref="D85:N85" si="115">D83*D84</f>
        <v>0</v>
      </c>
      <c r="E85" s="641">
        <f t="shared" si="115"/>
        <v>0</v>
      </c>
      <c r="F85" s="641">
        <f t="shared" si="115"/>
        <v>0</v>
      </c>
      <c r="G85" s="641">
        <f t="shared" si="115"/>
        <v>0</v>
      </c>
      <c r="H85" s="641">
        <f t="shared" si="115"/>
        <v>0</v>
      </c>
      <c r="I85" s="641">
        <f t="shared" si="115"/>
        <v>0</v>
      </c>
      <c r="J85" s="641">
        <f t="shared" si="115"/>
        <v>0</v>
      </c>
      <c r="K85" s="641">
        <f t="shared" si="115"/>
        <v>0</v>
      </c>
      <c r="L85" s="641">
        <f t="shared" si="115"/>
        <v>0</v>
      </c>
      <c r="M85" s="641">
        <f t="shared" si="115"/>
        <v>0</v>
      </c>
      <c r="N85" s="641">
        <f t="shared" si="115"/>
        <v>0</v>
      </c>
      <c r="O85" s="583">
        <f>SUM(C85:N85)</f>
        <v>0</v>
      </c>
      <c r="P85" s="305"/>
      <c r="Q85" s="305"/>
      <c r="R85" s="305"/>
      <c r="S85" s="305"/>
      <c r="T85" s="305"/>
      <c r="U85" s="305"/>
      <c r="V85" s="305"/>
    </row>
    <row r="86" spans="1:22" ht="20.25">
      <c r="A86" s="508" t="s">
        <v>1678</v>
      </c>
      <c r="B86" s="696"/>
      <c r="C86" s="305"/>
      <c r="D86" s="305"/>
      <c r="E86" s="305"/>
      <c r="F86" s="305"/>
      <c r="G86" s="305"/>
      <c r="H86" s="305"/>
      <c r="I86" s="305"/>
      <c r="J86" s="305"/>
      <c r="K86" s="305"/>
      <c r="L86" s="305"/>
      <c r="M86" s="305"/>
      <c r="N86" s="305"/>
      <c r="O86" s="305"/>
      <c r="P86" s="305"/>
      <c r="Q86" s="305"/>
      <c r="R86" s="305"/>
      <c r="S86" s="305"/>
      <c r="T86" s="305"/>
      <c r="U86" s="305"/>
      <c r="V86" s="305"/>
    </row>
    <row r="87" spans="1:22" ht="20.25">
      <c r="A87" s="698" t="s">
        <v>1736</v>
      </c>
      <c r="B87" s="579" t="s">
        <v>1674</v>
      </c>
      <c r="C87" s="580">
        <v>0</v>
      </c>
      <c r="D87" s="580">
        <v>0</v>
      </c>
      <c r="E87" s="580">
        <v>0</v>
      </c>
      <c r="F87" s="580">
        <v>0</v>
      </c>
      <c r="G87" s="580">
        <v>0</v>
      </c>
      <c r="H87" s="580">
        <v>0</v>
      </c>
      <c r="I87" s="580">
        <v>0</v>
      </c>
      <c r="J87" s="580">
        <v>0</v>
      </c>
      <c r="K87" s="580">
        <v>0</v>
      </c>
      <c r="L87" s="580">
        <v>0</v>
      </c>
      <c r="M87" s="580">
        <v>0</v>
      </c>
      <c r="N87" s="580">
        <v>0</v>
      </c>
      <c r="O87" s="581">
        <f>SUM(C87:N87)</f>
        <v>0</v>
      </c>
      <c r="P87" s="305"/>
      <c r="Q87" s="305"/>
      <c r="R87" s="305"/>
      <c r="S87" s="305"/>
      <c r="T87" s="305"/>
      <c r="U87" s="305"/>
      <c r="V87" s="305"/>
    </row>
    <row r="88" spans="1:22" ht="20.25">
      <c r="A88" s="579"/>
      <c r="B88" s="579" t="s">
        <v>1675</v>
      </c>
      <c r="C88" s="582">
        <v>0</v>
      </c>
      <c r="D88" s="582">
        <f>+C88</f>
        <v>0</v>
      </c>
      <c r="E88" s="582">
        <f t="shared" ref="E88:N88" si="116">+D88</f>
        <v>0</v>
      </c>
      <c r="F88" s="582">
        <f t="shared" si="116"/>
        <v>0</v>
      </c>
      <c r="G88" s="582">
        <f t="shared" si="116"/>
        <v>0</v>
      </c>
      <c r="H88" s="582">
        <f t="shared" si="116"/>
        <v>0</v>
      </c>
      <c r="I88" s="582">
        <f t="shared" si="116"/>
        <v>0</v>
      </c>
      <c r="J88" s="582">
        <f t="shared" si="116"/>
        <v>0</v>
      </c>
      <c r="K88" s="582">
        <f t="shared" si="116"/>
        <v>0</v>
      </c>
      <c r="L88" s="582">
        <f t="shared" si="116"/>
        <v>0</v>
      </c>
      <c r="M88" s="582">
        <f t="shared" si="116"/>
        <v>0</v>
      </c>
      <c r="N88" s="582">
        <f t="shared" si="116"/>
        <v>0</v>
      </c>
      <c r="O88" s="581"/>
      <c r="P88" s="305"/>
      <c r="Q88" s="305"/>
      <c r="R88" s="305"/>
      <c r="S88" s="305"/>
      <c r="T88" s="305"/>
      <c r="U88" s="305"/>
      <c r="V88" s="305"/>
    </row>
    <row r="89" spans="1:22" ht="20.25">
      <c r="A89" s="508"/>
      <c r="B89" s="579" t="s">
        <v>1684</v>
      </c>
      <c r="C89" s="641">
        <f>C87*C88</f>
        <v>0</v>
      </c>
      <c r="D89" s="641">
        <f t="shared" ref="D89:N89" si="117">D87*D88</f>
        <v>0</v>
      </c>
      <c r="E89" s="641">
        <f t="shared" si="117"/>
        <v>0</v>
      </c>
      <c r="F89" s="641">
        <f t="shared" si="117"/>
        <v>0</v>
      </c>
      <c r="G89" s="641">
        <f t="shared" si="117"/>
        <v>0</v>
      </c>
      <c r="H89" s="641">
        <f t="shared" si="117"/>
        <v>0</v>
      </c>
      <c r="I89" s="641">
        <f t="shared" si="117"/>
        <v>0</v>
      </c>
      <c r="J89" s="641">
        <f t="shared" si="117"/>
        <v>0</v>
      </c>
      <c r="K89" s="641">
        <f t="shared" si="117"/>
        <v>0</v>
      </c>
      <c r="L89" s="641">
        <f t="shared" si="117"/>
        <v>0</v>
      </c>
      <c r="M89" s="641">
        <f t="shared" si="117"/>
        <v>0</v>
      </c>
      <c r="N89" s="641">
        <f t="shared" si="117"/>
        <v>0</v>
      </c>
      <c r="O89" s="583">
        <f>SUM(C89:N89)</f>
        <v>0</v>
      </c>
      <c r="P89" s="305"/>
      <c r="Q89" s="305"/>
      <c r="R89" s="305"/>
      <c r="S89" s="305"/>
      <c r="T89" s="305"/>
      <c r="U89" s="305"/>
      <c r="V89" s="305"/>
    </row>
    <row r="90" spans="1:22" ht="20.25">
      <c r="A90" s="508" t="s">
        <v>1679</v>
      </c>
      <c r="B90" s="696"/>
      <c r="C90" s="305"/>
      <c r="D90" s="305"/>
      <c r="E90" s="305"/>
      <c r="F90" s="305"/>
      <c r="G90" s="305"/>
      <c r="H90" s="305"/>
      <c r="I90" s="305"/>
      <c r="J90" s="305"/>
      <c r="K90" s="305"/>
      <c r="L90" s="305"/>
      <c r="M90" s="305"/>
      <c r="N90" s="305"/>
      <c r="O90" s="305"/>
      <c r="P90" s="305"/>
      <c r="Q90" s="305"/>
      <c r="R90" s="305"/>
      <c r="S90" s="305"/>
      <c r="T90" s="305"/>
      <c r="U90" s="305"/>
      <c r="V90" s="305"/>
    </row>
    <row r="91" spans="1:22" ht="20.25">
      <c r="A91" s="698" t="s">
        <v>1736</v>
      </c>
      <c r="B91" s="579" t="s">
        <v>1674</v>
      </c>
      <c r="C91" s="580">
        <v>0</v>
      </c>
      <c r="D91" s="580">
        <v>0</v>
      </c>
      <c r="E91" s="580">
        <v>0</v>
      </c>
      <c r="F91" s="580">
        <v>0</v>
      </c>
      <c r="G91" s="580">
        <v>0</v>
      </c>
      <c r="H91" s="580">
        <v>0</v>
      </c>
      <c r="I91" s="580">
        <v>0</v>
      </c>
      <c r="J91" s="580">
        <v>0</v>
      </c>
      <c r="K91" s="580">
        <v>0</v>
      </c>
      <c r="L91" s="580">
        <v>0</v>
      </c>
      <c r="M91" s="580">
        <v>0</v>
      </c>
      <c r="N91" s="580">
        <v>0</v>
      </c>
      <c r="O91" s="581">
        <f>SUM(C91:N91)</f>
        <v>0</v>
      </c>
      <c r="P91" s="305"/>
      <c r="Q91" s="305"/>
      <c r="R91" s="305"/>
      <c r="S91" s="305"/>
      <c r="T91" s="305"/>
      <c r="U91" s="305"/>
      <c r="V91" s="305"/>
    </row>
    <row r="92" spans="1:22" ht="20.25">
      <c r="A92" s="579"/>
      <c r="B92" s="579" t="s">
        <v>1675</v>
      </c>
      <c r="C92" s="582">
        <v>0</v>
      </c>
      <c r="D92" s="582">
        <f>+C92</f>
        <v>0</v>
      </c>
      <c r="E92" s="582">
        <f t="shared" ref="E92:N92" si="118">+D92</f>
        <v>0</v>
      </c>
      <c r="F92" s="582">
        <f t="shared" si="118"/>
        <v>0</v>
      </c>
      <c r="G92" s="582">
        <f t="shared" si="118"/>
        <v>0</v>
      </c>
      <c r="H92" s="582">
        <f t="shared" si="118"/>
        <v>0</v>
      </c>
      <c r="I92" s="582">
        <f t="shared" si="118"/>
        <v>0</v>
      </c>
      <c r="J92" s="582">
        <f t="shared" si="118"/>
        <v>0</v>
      </c>
      <c r="K92" s="582">
        <f t="shared" si="118"/>
        <v>0</v>
      </c>
      <c r="L92" s="582">
        <f t="shared" si="118"/>
        <v>0</v>
      </c>
      <c r="M92" s="582">
        <f t="shared" si="118"/>
        <v>0</v>
      </c>
      <c r="N92" s="582">
        <f t="shared" si="118"/>
        <v>0</v>
      </c>
      <c r="O92" s="581"/>
      <c r="P92" s="305"/>
      <c r="Q92" s="305"/>
      <c r="R92" s="305"/>
      <c r="S92" s="305"/>
      <c r="T92" s="305"/>
      <c r="U92" s="305"/>
      <c r="V92" s="305"/>
    </row>
    <row r="93" spans="1:22" ht="21" thickBot="1">
      <c r="A93" s="508"/>
      <c r="B93" s="584" t="s">
        <v>1683</v>
      </c>
      <c r="C93" s="641">
        <f>C91*C92</f>
        <v>0</v>
      </c>
      <c r="D93" s="641">
        <f t="shared" ref="D93" si="119">D91*D92</f>
        <v>0</v>
      </c>
      <c r="E93" s="641">
        <f t="shared" ref="E93" si="120">E91*E92</f>
        <v>0</v>
      </c>
      <c r="F93" s="641">
        <f t="shared" ref="F93" si="121">F91*F92</f>
        <v>0</v>
      </c>
      <c r="G93" s="641">
        <f t="shared" ref="G93" si="122">G91*G92</f>
        <v>0</v>
      </c>
      <c r="H93" s="641">
        <f t="shared" ref="H93" si="123">H91*H92</f>
        <v>0</v>
      </c>
      <c r="I93" s="641">
        <f t="shared" ref="I93" si="124">I91*I92</f>
        <v>0</v>
      </c>
      <c r="J93" s="641">
        <f t="shared" ref="J93" si="125">J91*J92</f>
        <v>0</v>
      </c>
      <c r="K93" s="641">
        <f t="shared" ref="K93" si="126">K91*K92</f>
        <v>0</v>
      </c>
      <c r="L93" s="641">
        <f t="shared" ref="L93" si="127">L91*L92</f>
        <v>0</v>
      </c>
      <c r="M93" s="641">
        <f t="shared" ref="M93" si="128">M91*M92</f>
        <v>0</v>
      </c>
      <c r="N93" s="641">
        <f t="shared" ref="N93" si="129">N91*N92</f>
        <v>0</v>
      </c>
      <c r="O93" s="583">
        <f>SUM(C93:N93)</f>
        <v>0</v>
      </c>
      <c r="P93" s="305"/>
      <c r="Q93" s="305"/>
      <c r="R93" s="305"/>
      <c r="S93" s="305"/>
      <c r="T93" s="305"/>
      <c r="U93" s="305"/>
      <c r="V93" s="305"/>
    </row>
    <row r="94" spans="1:22" ht="21" thickBot="1">
      <c r="A94" s="509" t="s">
        <v>1680</v>
      </c>
      <c r="B94" s="697"/>
      <c r="C94" s="645">
        <f>+C77+C81+C85+C89+C93</f>
        <v>0</v>
      </c>
      <c r="D94" s="645">
        <f t="shared" ref="D94:M94" si="130">+D77+D81+D85+D89+D93</f>
        <v>0</v>
      </c>
      <c r="E94" s="645">
        <f t="shared" si="130"/>
        <v>0</v>
      </c>
      <c r="F94" s="645">
        <f t="shared" si="130"/>
        <v>0</v>
      </c>
      <c r="G94" s="645">
        <f t="shared" si="130"/>
        <v>0</v>
      </c>
      <c r="H94" s="645">
        <f t="shared" si="130"/>
        <v>0</v>
      </c>
      <c r="I94" s="645">
        <f t="shared" si="130"/>
        <v>0</v>
      </c>
      <c r="J94" s="645">
        <f t="shared" si="130"/>
        <v>0</v>
      </c>
      <c r="K94" s="645">
        <f t="shared" si="130"/>
        <v>0</v>
      </c>
      <c r="L94" s="645">
        <f t="shared" si="130"/>
        <v>0</v>
      </c>
      <c r="M94" s="645">
        <f t="shared" si="130"/>
        <v>0</v>
      </c>
      <c r="N94" s="645">
        <f>+N77+N81+N85+N89+N93</f>
        <v>0</v>
      </c>
      <c r="O94" s="585">
        <f>+O93+O89+O85+O81+O77</f>
        <v>0</v>
      </c>
      <c r="P94" s="305"/>
      <c r="Q94" s="305"/>
      <c r="R94" s="305"/>
      <c r="S94" s="305"/>
      <c r="T94" s="305"/>
      <c r="U94" s="305"/>
      <c r="V94" s="305"/>
    </row>
    <row r="95" spans="1:22" ht="24" thickBot="1">
      <c r="A95" s="586" t="s">
        <v>1681</v>
      </c>
      <c r="B95" s="586"/>
      <c r="C95" s="639">
        <f>+C94</f>
        <v>0</v>
      </c>
      <c r="D95" s="639">
        <f>+C95+D94</f>
        <v>0</v>
      </c>
      <c r="E95" s="639">
        <f t="shared" ref="E95" si="131">+D95+E94</f>
        <v>0</v>
      </c>
      <c r="F95" s="639">
        <f t="shared" ref="F95" si="132">+E95+F94</f>
        <v>0</v>
      </c>
      <c r="G95" s="639">
        <f t="shared" ref="G95" si="133">+F95+G94</f>
        <v>0</v>
      </c>
      <c r="H95" s="639">
        <f t="shared" ref="H95" si="134">+G95+H94</f>
        <v>0</v>
      </c>
      <c r="I95" s="639">
        <f t="shared" ref="I95" si="135">+H95+I94</f>
        <v>0</v>
      </c>
      <c r="J95" s="639">
        <f t="shared" ref="J95" si="136">+I95+J94</f>
        <v>0</v>
      </c>
      <c r="K95" s="639">
        <f t="shared" ref="K95" si="137">+J95+K94</f>
        <v>0</v>
      </c>
      <c r="L95" s="639">
        <f t="shared" ref="L95" si="138">+K95+L94</f>
        <v>0</v>
      </c>
      <c r="M95" s="639">
        <f t="shared" ref="M95" si="139">+L95+M94</f>
        <v>0</v>
      </c>
      <c r="N95" s="639">
        <f t="shared" ref="N95" si="140">+M95+N94</f>
        <v>0</v>
      </c>
      <c r="O95" s="305"/>
      <c r="P95" s="305"/>
      <c r="Q95" s="305"/>
      <c r="R95" s="305"/>
      <c r="S95" s="305"/>
      <c r="T95" s="305"/>
      <c r="U95" s="305"/>
      <c r="V95" s="305"/>
    </row>
    <row r="96" spans="1:22" ht="19.5" thickTop="1">
      <c r="A96" s="688" t="str">
        <f>+A63</f>
        <v>Für die Struktur und Aufbau der Kalkulation behalten wir uns das Urheberrecht vor. Sollten Sie diese für eigene Zwecken verwenden wollen, wenden Sie sich bitte an info@wirtschaftssenioren-nrw.de.</v>
      </c>
      <c r="B96" s="688"/>
      <c r="C96" s="588"/>
      <c r="D96" s="588"/>
      <c r="E96" s="588"/>
      <c r="F96" s="588"/>
      <c r="G96" s="588"/>
      <c r="H96" s="588"/>
      <c r="I96" s="588"/>
      <c r="J96" s="588"/>
      <c r="K96" s="588"/>
      <c r="L96" s="588"/>
      <c r="M96" s="588"/>
      <c r="N96" s="588"/>
      <c r="O96" s="572"/>
      <c r="P96" s="305"/>
      <c r="Q96" s="305"/>
      <c r="R96" s="305"/>
      <c r="S96" s="305"/>
      <c r="T96" s="305"/>
      <c r="U96" s="305"/>
      <c r="V96" s="305"/>
    </row>
    <row r="97" spans="1:22" ht="21" customHeight="1">
      <c r="A97" s="750" t="s">
        <v>1700</v>
      </c>
      <c r="B97" s="750"/>
      <c r="C97" s="750"/>
      <c r="D97" s="750"/>
      <c r="E97" s="750"/>
      <c r="F97" s="750"/>
      <c r="G97" s="750"/>
      <c r="H97" s="750"/>
      <c r="I97" s="750"/>
      <c r="J97" s="750"/>
      <c r="K97" s="750"/>
      <c r="L97" s="750"/>
      <c r="M97" s="750"/>
      <c r="N97" s="750"/>
      <c r="O97" s="572"/>
      <c r="P97" s="305"/>
      <c r="Q97" s="305"/>
      <c r="R97" s="305"/>
      <c r="S97" s="305"/>
      <c r="T97" s="305"/>
      <c r="U97" s="305"/>
      <c r="V97" s="305"/>
    </row>
    <row r="98" spans="1:22" ht="21" customHeight="1">
      <c r="A98" s="750"/>
      <c r="B98" s="750"/>
      <c r="C98" s="750"/>
      <c r="D98" s="750"/>
      <c r="E98" s="750"/>
      <c r="F98" s="750"/>
      <c r="G98" s="750"/>
      <c r="H98" s="750"/>
      <c r="I98" s="750"/>
      <c r="J98" s="750"/>
      <c r="K98" s="750"/>
      <c r="L98" s="750"/>
      <c r="M98" s="750"/>
      <c r="N98" s="750"/>
      <c r="O98" s="572"/>
      <c r="P98" s="305"/>
      <c r="Q98" s="305"/>
      <c r="R98" s="305"/>
      <c r="S98" s="305"/>
      <c r="T98" s="305"/>
      <c r="U98" s="305"/>
      <c r="V98" s="305"/>
    </row>
    <row r="99" spans="1:22" ht="15" customHeight="1">
      <c r="A99" s="750"/>
      <c r="B99" s="750"/>
      <c r="C99" s="750"/>
      <c r="D99" s="750"/>
      <c r="E99" s="750"/>
      <c r="F99" s="750"/>
      <c r="G99" s="750"/>
      <c r="H99" s="750"/>
      <c r="I99" s="750"/>
      <c r="J99" s="750"/>
      <c r="K99" s="750"/>
      <c r="L99" s="750"/>
      <c r="M99" s="750"/>
      <c r="N99" s="750"/>
      <c r="O99" s="572"/>
      <c r="P99" s="305"/>
      <c r="Q99" s="305"/>
      <c r="R99" s="305"/>
      <c r="S99" s="305"/>
      <c r="T99" s="305"/>
      <c r="U99" s="305"/>
      <c r="V99" s="305"/>
    </row>
    <row r="100" spans="1:22" ht="18.75">
      <c r="A100" s="688"/>
      <c r="B100" s="688"/>
      <c r="C100" s="588"/>
      <c r="D100" s="588"/>
      <c r="E100" s="588"/>
      <c r="F100" s="588"/>
      <c r="G100" s="588"/>
      <c r="H100" s="588"/>
      <c r="I100" s="588"/>
      <c r="J100" s="588"/>
      <c r="K100" s="588"/>
      <c r="L100" s="588"/>
      <c r="M100" s="588"/>
      <c r="N100" s="588"/>
      <c r="O100" s="572"/>
      <c r="P100" s="305"/>
      <c r="Q100" s="305"/>
      <c r="R100" s="305"/>
      <c r="S100" s="305"/>
      <c r="T100" s="305"/>
      <c r="U100" s="305"/>
      <c r="V100" s="305"/>
    </row>
    <row r="101" spans="1:22" ht="18.75">
      <c r="A101" s="688"/>
      <c r="B101" s="688"/>
      <c r="C101" s="588"/>
      <c r="D101" s="588"/>
      <c r="E101" s="588"/>
      <c r="F101" s="588"/>
      <c r="G101" s="588"/>
      <c r="H101" s="588"/>
      <c r="I101" s="588"/>
      <c r="J101" s="588"/>
      <c r="K101" s="588"/>
      <c r="L101" s="588"/>
      <c r="M101" s="588"/>
      <c r="N101" s="588"/>
      <c r="O101" s="572"/>
      <c r="P101" s="305"/>
      <c r="Q101" s="305"/>
      <c r="R101" s="305"/>
      <c r="S101" s="305"/>
      <c r="T101" s="305"/>
      <c r="U101" s="305"/>
      <c r="V101" s="305"/>
    </row>
    <row r="102" spans="1:22" ht="20.25">
      <c r="A102" s="587"/>
      <c r="B102" s="587"/>
      <c r="C102" s="588"/>
      <c r="D102" s="588"/>
      <c r="E102" s="588"/>
      <c r="F102" s="588"/>
      <c r="G102" s="588"/>
      <c r="H102" s="588"/>
      <c r="I102" s="588"/>
      <c r="J102" s="588"/>
      <c r="K102" s="588"/>
      <c r="L102" s="588"/>
      <c r="M102" s="588"/>
      <c r="N102" s="588"/>
      <c r="O102" s="572"/>
      <c r="P102" s="305"/>
      <c r="Q102" s="305"/>
      <c r="R102" s="305"/>
      <c r="S102" s="305"/>
      <c r="T102" s="305"/>
      <c r="U102" s="305"/>
      <c r="V102" s="305"/>
    </row>
    <row r="103" spans="1:22" ht="20.25">
      <c r="A103" s="587"/>
      <c r="B103" s="587"/>
      <c r="C103" s="588"/>
      <c r="D103" s="588"/>
      <c r="E103" s="588"/>
      <c r="F103" s="588"/>
      <c r="G103" s="588"/>
      <c r="H103" s="588"/>
      <c r="I103" s="588"/>
      <c r="J103" s="588"/>
      <c r="K103" s="588"/>
      <c r="L103" s="588"/>
      <c r="M103" s="588"/>
      <c r="N103" s="588"/>
      <c r="O103" s="572"/>
      <c r="P103" s="305"/>
      <c r="Q103" s="305"/>
      <c r="R103" s="305"/>
      <c r="S103" s="305"/>
      <c r="T103" s="305"/>
      <c r="U103" s="305"/>
      <c r="V103" s="305"/>
    </row>
    <row r="104" spans="1:22" ht="20.25">
      <c r="A104" s="587"/>
      <c r="B104" s="587"/>
      <c r="C104" s="588"/>
      <c r="D104" s="588"/>
      <c r="E104" s="588"/>
      <c r="F104" s="588"/>
      <c r="G104" s="588"/>
      <c r="H104" s="588"/>
      <c r="I104" s="588"/>
      <c r="J104" s="588"/>
      <c r="K104" s="588"/>
      <c r="L104" s="588"/>
      <c r="M104" s="588"/>
      <c r="N104" s="588"/>
      <c r="O104" s="572"/>
      <c r="P104" s="305"/>
      <c r="Q104" s="305"/>
      <c r="R104" s="305"/>
      <c r="S104" s="305"/>
      <c r="T104" s="305"/>
      <c r="U104" s="305"/>
      <c r="V104" s="305"/>
    </row>
    <row r="105" spans="1:22" ht="20.25">
      <c r="A105" s="587"/>
      <c r="B105" s="587"/>
      <c r="C105" s="588"/>
      <c r="D105" s="588"/>
      <c r="E105" s="588"/>
      <c r="F105" s="588"/>
      <c r="G105" s="588"/>
      <c r="H105" s="588"/>
      <c r="I105" s="588"/>
      <c r="J105" s="588"/>
      <c r="K105" s="588"/>
      <c r="L105" s="588"/>
      <c r="M105" s="588"/>
      <c r="N105" s="588"/>
      <c r="O105" s="572"/>
      <c r="P105" s="305"/>
      <c r="Q105" s="305"/>
      <c r="R105" s="305"/>
      <c r="S105" s="305"/>
      <c r="T105" s="305"/>
      <c r="U105" s="305"/>
      <c r="V105" s="305"/>
    </row>
    <row r="106" spans="1:22" ht="20.25">
      <c r="A106" s="587"/>
      <c r="B106" s="587"/>
      <c r="C106" s="588"/>
      <c r="D106" s="588"/>
      <c r="E106" s="588"/>
      <c r="F106" s="588"/>
      <c r="G106" s="588"/>
      <c r="H106" s="588"/>
      <c r="I106" s="588"/>
      <c r="J106" s="588"/>
      <c r="K106" s="588"/>
      <c r="L106" s="588"/>
      <c r="M106" s="588"/>
      <c r="N106" s="588"/>
      <c r="O106" s="572"/>
      <c r="P106" s="305"/>
      <c r="Q106" s="305"/>
      <c r="R106" s="305"/>
      <c r="S106" s="305"/>
      <c r="T106" s="305"/>
      <c r="U106" s="305"/>
      <c r="V106" s="305"/>
    </row>
    <row r="107" spans="1:22" ht="20.25">
      <c r="A107" s="587"/>
      <c r="B107" s="587"/>
      <c r="C107" s="588"/>
      <c r="D107" s="588"/>
      <c r="E107" s="588"/>
      <c r="F107" s="588"/>
      <c r="G107" s="588"/>
      <c r="H107" s="588"/>
      <c r="I107" s="588"/>
      <c r="J107" s="588"/>
      <c r="K107" s="588"/>
      <c r="L107" s="588"/>
      <c r="M107" s="588"/>
      <c r="N107" s="588"/>
      <c r="O107" s="572"/>
      <c r="P107" s="305"/>
      <c r="Q107" s="305"/>
      <c r="R107" s="305"/>
      <c r="S107" s="305"/>
      <c r="T107" s="305"/>
      <c r="U107" s="305"/>
      <c r="V107" s="305"/>
    </row>
    <row r="108" spans="1:22" ht="20.25">
      <c r="A108" s="587"/>
      <c r="B108" s="587"/>
      <c r="C108" s="588"/>
      <c r="D108" s="588"/>
      <c r="E108" s="588"/>
      <c r="F108" s="588"/>
      <c r="G108" s="588"/>
      <c r="H108" s="588"/>
      <c r="I108" s="588"/>
      <c r="J108" s="588"/>
      <c r="K108" s="588"/>
      <c r="L108" s="588"/>
      <c r="M108" s="588"/>
      <c r="N108" s="588"/>
      <c r="O108" s="572"/>
      <c r="P108" s="305"/>
      <c r="Q108" s="305"/>
      <c r="R108" s="305"/>
      <c r="S108" s="305"/>
      <c r="T108" s="305"/>
      <c r="U108" s="305"/>
      <c r="V108" s="305"/>
    </row>
    <row r="109" spans="1:22" ht="20.25">
      <c r="A109" s="587"/>
      <c r="B109" s="587"/>
      <c r="C109" s="588"/>
      <c r="D109" s="588"/>
      <c r="E109" s="588"/>
      <c r="F109" s="588"/>
      <c r="G109" s="588"/>
      <c r="H109" s="588"/>
      <c r="I109" s="588"/>
      <c r="J109" s="588"/>
      <c r="K109" s="588"/>
      <c r="L109" s="588"/>
      <c r="M109" s="588"/>
      <c r="N109" s="588"/>
      <c r="O109" s="572"/>
      <c r="P109" s="305"/>
      <c r="Q109" s="305"/>
      <c r="R109" s="305"/>
      <c r="S109" s="305"/>
      <c r="T109" s="305"/>
      <c r="U109" s="305"/>
      <c r="V109" s="305"/>
    </row>
    <row r="110" spans="1:22" ht="20.25">
      <c r="A110" s="587"/>
      <c r="B110" s="587"/>
      <c r="C110" s="588"/>
      <c r="D110" s="588"/>
      <c r="E110" s="588"/>
      <c r="F110" s="588"/>
      <c r="G110" s="588"/>
      <c r="H110" s="588"/>
      <c r="I110" s="588"/>
      <c r="J110" s="588"/>
      <c r="K110" s="588"/>
      <c r="L110" s="588"/>
      <c r="M110" s="588"/>
      <c r="N110" s="588"/>
      <c r="O110" s="572"/>
      <c r="P110" s="305"/>
      <c r="Q110" s="305"/>
      <c r="R110" s="305"/>
      <c r="S110" s="305"/>
      <c r="T110" s="305"/>
      <c r="U110" s="305"/>
      <c r="V110" s="305"/>
    </row>
    <row r="111" spans="1:22" ht="20.25">
      <c r="A111" s="587"/>
      <c r="B111" s="587"/>
      <c r="C111" s="588"/>
      <c r="D111" s="588"/>
      <c r="E111" s="588"/>
      <c r="F111" s="588"/>
      <c r="G111" s="588"/>
      <c r="H111" s="588"/>
      <c r="I111" s="588"/>
      <c r="J111" s="588"/>
      <c r="K111" s="588"/>
      <c r="L111" s="588"/>
      <c r="M111" s="588"/>
      <c r="N111" s="588"/>
      <c r="O111" s="572"/>
      <c r="P111" s="305"/>
      <c r="Q111" s="305"/>
      <c r="R111" s="305"/>
      <c r="S111" s="305"/>
      <c r="T111" s="305"/>
      <c r="U111" s="305"/>
      <c r="V111" s="305"/>
    </row>
    <row r="112" spans="1:22" ht="20.25">
      <c r="A112" s="587"/>
      <c r="B112" s="587"/>
      <c r="C112" s="588"/>
      <c r="D112" s="588"/>
      <c r="E112" s="588"/>
      <c r="F112" s="588"/>
      <c r="G112" s="588"/>
      <c r="H112" s="588"/>
      <c r="I112" s="588"/>
      <c r="J112" s="588"/>
      <c r="K112" s="588"/>
      <c r="L112" s="588"/>
      <c r="M112" s="588"/>
      <c r="N112" s="588"/>
      <c r="O112" s="572"/>
      <c r="P112" s="305"/>
      <c r="Q112" s="305"/>
      <c r="R112" s="305"/>
      <c r="S112" s="305"/>
      <c r="T112" s="305"/>
      <c r="U112" s="305"/>
      <c r="V112" s="305"/>
    </row>
    <row r="113" spans="1:22" ht="20.25">
      <c r="A113" s="587"/>
      <c r="B113" s="587"/>
      <c r="C113" s="588"/>
      <c r="D113" s="588"/>
      <c r="E113" s="588"/>
      <c r="F113" s="588"/>
      <c r="G113" s="588"/>
      <c r="H113" s="588"/>
      <c r="I113" s="588"/>
      <c r="J113" s="588"/>
      <c r="K113" s="588"/>
      <c r="L113" s="588"/>
      <c r="M113" s="588"/>
      <c r="N113" s="588"/>
      <c r="O113" s="572"/>
      <c r="P113" s="305"/>
      <c r="Q113" s="305"/>
      <c r="R113" s="305"/>
      <c r="S113" s="305"/>
      <c r="T113" s="305"/>
      <c r="U113" s="305"/>
      <c r="V113" s="305"/>
    </row>
    <row r="114" spans="1:22" ht="20.25">
      <c r="A114" s="587"/>
      <c r="B114" s="587"/>
      <c r="C114" s="588"/>
      <c r="D114" s="588"/>
      <c r="E114" s="588"/>
      <c r="F114" s="588"/>
      <c r="G114" s="588"/>
      <c r="H114" s="588"/>
      <c r="I114" s="588"/>
      <c r="J114" s="588"/>
      <c r="K114" s="588"/>
      <c r="L114" s="588"/>
      <c r="M114" s="588"/>
      <c r="N114" s="588"/>
      <c r="O114" s="572"/>
      <c r="P114" s="305"/>
      <c r="Q114" s="305"/>
      <c r="R114" s="305"/>
      <c r="S114" s="305"/>
      <c r="T114" s="305"/>
      <c r="U114" s="305"/>
      <c r="V114" s="305"/>
    </row>
    <row r="115" spans="1:22" ht="20.25">
      <c r="A115" s="587"/>
      <c r="B115" s="587"/>
      <c r="C115" s="588"/>
      <c r="D115" s="588"/>
      <c r="E115" s="588"/>
      <c r="F115" s="588"/>
      <c r="G115" s="588"/>
      <c r="H115" s="588"/>
      <c r="I115" s="588"/>
      <c r="J115" s="588"/>
      <c r="K115" s="588"/>
      <c r="L115" s="588"/>
      <c r="M115" s="588"/>
      <c r="N115" s="588"/>
      <c r="O115" s="572"/>
      <c r="P115" s="305"/>
      <c r="Q115" s="305"/>
      <c r="R115" s="305"/>
      <c r="S115" s="305"/>
      <c r="T115" s="305"/>
      <c r="U115" s="305"/>
      <c r="V115" s="305"/>
    </row>
    <row r="116" spans="1:22" ht="20.25">
      <c r="A116" s="587"/>
      <c r="B116" s="587"/>
      <c r="C116" s="588"/>
      <c r="D116" s="588"/>
      <c r="E116" s="588"/>
      <c r="F116" s="588"/>
      <c r="G116" s="588"/>
      <c r="H116" s="588"/>
      <c r="I116" s="588"/>
      <c r="J116" s="588"/>
      <c r="K116" s="588"/>
      <c r="L116" s="588"/>
      <c r="M116" s="588"/>
      <c r="N116" s="588"/>
      <c r="O116" s="572"/>
      <c r="P116" s="305"/>
      <c r="Q116" s="305"/>
      <c r="R116" s="305"/>
      <c r="S116" s="305"/>
      <c r="T116" s="305"/>
      <c r="U116" s="305"/>
      <c r="V116" s="305"/>
    </row>
    <row r="117" spans="1:22" ht="20.25">
      <c r="A117" s="587"/>
      <c r="B117" s="587"/>
      <c r="C117" s="588"/>
      <c r="D117" s="588"/>
      <c r="E117" s="588"/>
      <c r="F117" s="588"/>
      <c r="G117" s="588"/>
      <c r="H117" s="588"/>
      <c r="I117" s="588"/>
      <c r="J117" s="588"/>
      <c r="K117" s="588"/>
      <c r="L117" s="588"/>
      <c r="M117" s="588"/>
      <c r="N117" s="588"/>
      <c r="O117" s="572"/>
      <c r="P117" s="305"/>
      <c r="Q117" s="305"/>
      <c r="R117" s="305"/>
      <c r="S117" s="305"/>
      <c r="T117" s="305"/>
      <c r="U117" s="305"/>
      <c r="V117" s="305"/>
    </row>
    <row r="118" spans="1:22" ht="20.25">
      <c r="A118" s="587"/>
      <c r="B118" s="587"/>
      <c r="C118" s="588"/>
      <c r="D118" s="588"/>
      <c r="E118" s="588"/>
      <c r="F118" s="588"/>
      <c r="G118" s="588"/>
      <c r="H118" s="588"/>
      <c r="I118" s="588"/>
      <c r="J118" s="588"/>
      <c r="K118" s="588"/>
      <c r="L118" s="588"/>
      <c r="M118" s="588"/>
      <c r="N118" s="588"/>
      <c r="O118" s="572"/>
      <c r="P118" s="305"/>
      <c r="Q118" s="305"/>
      <c r="R118" s="305"/>
      <c r="S118" s="305"/>
      <c r="T118" s="305"/>
      <c r="U118" s="305"/>
      <c r="V118" s="305"/>
    </row>
    <row r="119" spans="1:22" ht="20.25">
      <c r="A119" s="587"/>
      <c r="B119" s="587"/>
      <c r="C119" s="588"/>
      <c r="D119" s="588"/>
      <c r="E119" s="588"/>
      <c r="F119" s="588"/>
      <c r="G119" s="588"/>
      <c r="H119" s="588"/>
      <c r="I119" s="588"/>
      <c r="J119" s="588"/>
      <c r="K119" s="588"/>
      <c r="L119" s="588"/>
      <c r="M119" s="588"/>
      <c r="N119" s="588"/>
      <c r="O119" s="572"/>
      <c r="P119" s="305"/>
      <c r="Q119" s="305"/>
      <c r="R119" s="305"/>
      <c r="S119" s="305"/>
      <c r="T119" s="305"/>
      <c r="U119" s="305"/>
      <c r="V119" s="305"/>
    </row>
    <row r="120" spans="1:22" ht="20.25">
      <c r="A120" s="587"/>
      <c r="B120" s="587"/>
      <c r="C120" s="588"/>
      <c r="D120" s="588"/>
      <c r="E120" s="588"/>
      <c r="F120" s="588"/>
      <c r="G120" s="588"/>
      <c r="H120" s="588"/>
      <c r="I120" s="588"/>
      <c r="J120" s="588"/>
      <c r="K120" s="588"/>
      <c r="L120" s="588"/>
      <c r="M120" s="588"/>
      <c r="N120" s="588"/>
      <c r="O120" s="572"/>
      <c r="P120" s="305"/>
      <c r="Q120" s="305"/>
      <c r="R120" s="305"/>
      <c r="S120" s="305"/>
      <c r="T120" s="305"/>
      <c r="U120" s="305"/>
      <c r="V120" s="305"/>
    </row>
    <row r="121" spans="1:22" ht="20.25">
      <c r="A121" s="587"/>
      <c r="B121" s="587"/>
      <c r="C121" s="588"/>
      <c r="D121" s="588"/>
      <c r="E121" s="588"/>
      <c r="F121" s="588"/>
      <c r="G121" s="588"/>
      <c r="H121" s="588"/>
      <c r="I121" s="588"/>
      <c r="J121" s="588"/>
      <c r="K121" s="588"/>
      <c r="L121" s="588"/>
      <c r="M121" s="588"/>
      <c r="N121" s="588"/>
      <c r="O121" s="572"/>
      <c r="P121" s="305"/>
      <c r="Q121" s="305"/>
      <c r="R121" s="305"/>
      <c r="S121" s="305"/>
      <c r="T121" s="305"/>
      <c r="U121" s="305"/>
      <c r="V121" s="305"/>
    </row>
    <row r="122" spans="1:22" ht="20.25">
      <c r="A122" s="587"/>
      <c r="B122" s="587"/>
      <c r="C122" s="588"/>
      <c r="D122" s="588"/>
      <c r="E122" s="588"/>
      <c r="F122" s="588"/>
      <c r="G122" s="588"/>
      <c r="H122" s="588"/>
      <c r="I122" s="588"/>
      <c r="J122" s="588"/>
      <c r="K122" s="588"/>
      <c r="L122" s="588"/>
      <c r="M122" s="588"/>
      <c r="N122" s="588"/>
      <c r="O122" s="572"/>
      <c r="P122" s="305"/>
      <c r="Q122" s="305"/>
      <c r="R122" s="305"/>
      <c r="S122" s="305"/>
      <c r="T122" s="305"/>
      <c r="U122" s="305"/>
      <c r="V122" s="305"/>
    </row>
    <row r="123" spans="1:22" ht="20.25">
      <c r="A123" s="587"/>
      <c r="B123" s="587"/>
      <c r="C123" s="588"/>
      <c r="D123" s="588"/>
      <c r="E123" s="588"/>
      <c r="F123" s="588"/>
      <c r="G123" s="588"/>
      <c r="H123" s="588"/>
      <c r="I123" s="588"/>
      <c r="J123" s="588"/>
      <c r="K123" s="588"/>
      <c r="L123" s="588"/>
      <c r="M123" s="588"/>
      <c r="N123" s="588"/>
      <c r="O123" s="572"/>
      <c r="P123" s="305"/>
      <c r="Q123" s="305"/>
      <c r="R123" s="305"/>
      <c r="S123" s="305"/>
      <c r="T123" s="305"/>
      <c r="U123" s="305"/>
      <c r="V123" s="305"/>
    </row>
    <row r="124" spans="1:22" ht="20.25">
      <c r="A124" s="587"/>
      <c r="B124" s="587"/>
      <c r="C124" s="588"/>
      <c r="D124" s="588"/>
      <c r="E124" s="588"/>
      <c r="F124" s="588"/>
      <c r="G124" s="588"/>
      <c r="H124" s="588"/>
      <c r="I124" s="588"/>
      <c r="J124" s="588"/>
      <c r="K124" s="588"/>
      <c r="L124" s="588"/>
      <c r="M124" s="588"/>
      <c r="N124" s="588"/>
      <c r="O124" s="572"/>
      <c r="P124" s="305"/>
      <c r="Q124" s="305"/>
      <c r="R124" s="305"/>
      <c r="S124" s="305"/>
      <c r="T124" s="305"/>
      <c r="U124" s="305"/>
      <c r="V124" s="305"/>
    </row>
    <row r="125" spans="1:22" ht="20.25">
      <c r="A125" s="587"/>
      <c r="B125" s="587"/>
      <c r="C125" s="588"/>
      <c r="D125" s="588"/>
      <c r="E125" s="588"/>
      <c r="F125" s="588"/>
      <c r="G125" s="588"/>
      <c r="H125" s="588"/>
      <c r="I125" s="588"/>
      <c r="J125" s="588"/>
      <c r="K125" s="588"/>
      <c r="L125" s="588"/>
      <c r="M125" s="588"/>
      <c r="N125" s="588"/>
      <c r="O125" s="572"/>
      <c r="P125" s="305"/>
      <c r="Q125" s="305"/>
      <c r="R125" s="305"/>
      <c r="S125" s="305"/>
      <c r="T125" s="305"/>
      <c r="U125" s="305"/>
      <c r="V125" s="305"/>
    </row>
    <row r="126" spans="1:22" ht="20.25">
      <c r="A126" s="587"/>
      <c r="B126" s="587"/>
      <c r="C126" s="588"/>
      <c r="D126" s="588"/>
      <c r="E126" s="588"/>
      <c r="F126" s="588"/>
      <c r="G126" s="588"/>
      <c r="H126" s="588"/>
      <c r="I126" s="588"/>
      <c r="J126" s="588"/>
      <c r="K126" s="588"/>
      <c r="L126" s="588"/>
      <c r="M126" s="588"/>
      <c r="N126" s="588"/>
      <c r="O126" s="572"/>
      <c r="P126" s="305"/>
      <c r="Q126" s="305"/>
      <c r="R126" s="305"/>
      <c r="S126" s="305"/>
      <c r="T126" s="305"/>
      <c r="U126" s="305"/>
      <c r="V126" s="305"/>
    </row>
    <row r="127" spans="1:22" ht="20.25">
      <c r="A127" s="587"/>
      <c r="B127" s="587"/>
      <c r="C127" s="588"/>
      <c r="D127" s="588"/>
      <c r="E127" s="588"/>
      <c r="F127" s="588"/>
      <c r="G127" s="588"/>
      <c r="H127" s="588"/>
      <c r="I127" s="588"/>
      <c r="J127" s="588"/>
      <c r="K127" s="588"/>
      <c r="L127" s="588"/>
      <c r="M127" s="588"/>
      <c r="N127" s="588"/>
      <c r="O127" s="572"/>
      <c r="P127" s="305"/>
      <c r="Q127" s="305"/>
      <c r="R127" s="305"/>
      <c r="S127" s="305"/>
      <c r="T127" s="305"/>
      <c r="U127" s="305"/>
      <c r="V127" s="305"/>
    </row>
    <row r="128" spans="1:22" ht="20.25">
      <c r="A128" s="587"/>
      <c r="B128" s="587"/>
      <c r="C128" s="588"/>
      <c r="D128" s="588"/>
      <c r="E128" s="588"/>
      <c r="F128" s="588"/>
      <c r="G128" s="588"/>
      <c r="H128" s="588"/>
      <c r="I128" s="588"/>
      <c r="J128" s="588"/>
      <c r="K128" s="588"/>
      <c r="L128" s="588"/>
      <c r="M128" s="588"/>
      <c r="N128" s="588"/>
      <c r="O128" s="572"/>
      <c r="P128" s="305"/>
      <c r="Q128" s="305"/>
      <c r="R128" s="305"/>
      <c r="S128" s="305"/>
      <c r="T128" s="305"/>
      <c r="U128" s="305"/>
      <c r="V128" s="305"/>
    </row>
    <row r="129" spans="1:22" ht="20.25">
      <c r="A129" s="587"/>
      <c r="B129" s="587"/>
      <c r="C129" s="588"/>
      <c r="D129" s="588"/>
      <c r="E129" s="588"/>
      <c r="F129" s="588"/>
      <c r="G129" s="588"/>
      <c r="H129" s="588"/>
      <c r="I129" s="588"/>
      <c r="J129" s="588"/>
      <c r="K129" s="588"/>
      <c r="L129" s="588"/>
      <c r="M129" s="588"/>
      <c r="N129" s="588"/>
      <c r="O129" s="572"/>
      <c r="P129" s="305"/>
      <c r="Q129" s="305"/>
      <c r="R129" s="305"/>
      <c r="S129" s="305"/>
      <c r="T129" s="305"/>
      <c r="U129" s="305"/>
      <c r="V129" s="305"/>
    </row>
    <row r="130" spans="1:22" ht="20.25">
      <c r="A130" s="587"/>
      <c r="B130" s="587"/>
      <c r="C130" s="588"/>
      <c r="D130" s="588"/>
      <c r="E130" s="588"/>
      <c r="F130" s="588"/>
      <c r="G130" s="588"/>
      <c r="H130" s="588"/>
      <c r="I130" s="588"/>
      <c r="J130" s="588"/>
      <c r="K130" s="588"/>
      <c r="L130" s="588"/>
      <c r="M130" s="588"/>
      <c r="N130" s="588"/>
      <c r="O130" s="572"/>
      <c r="P130" s="305"/>
      <c r="Q130" s="305"/>
      <c r="R130" s="305"/>
      <c r="S130" s="305"/>
      <c r="T130" s="305"/>
      <c r="U130" s="305"/>
      <c r="V130" s="305"/>
    </row>
    <row r="131" spans="1:22" ht="20.25">
      <c r="A131" s="587"/>
      <c r="B131" s="587"/>
      <c r="C131" s="588"/>
      <c r="D131" s="588"/>
      <c r="E131" s="588"/>
      <c r="F131" s="588"/>
      <c r="G131" s="588"/>
      <c r="H131" s="588"/>
      <c r="I131" s="588"/>
      <c r="J131" s="588"/>
      <c r="K131" s="588"/>
      <c r="L131" s="588"/>
      <c r="M131" s="588"/>
      <c r="N131" s="588"/>
      <c r="O131" s="572"/>
      <c r="P131" s="305"/>
      <c r="Q131" s="305"/>
      <c r="R131" s="305"/>
      <c r="S131" s="305"/>
      <c r="T131" s="305"/>
      <c r="U131" s="305"/>
      <c r="V131" s="305"/>
    </row>
    <row r="132" spans="1:22" ht="20.25">
      <c r="A132" s="587"/>
      <c r="B132" s="587"/>
      <c r="C132" s="588"/>
      <c r="D132" s="588"/>
      <c r="E132" s="588"/>
      <c r="F132" s="588"/>
      <c r="G132" s="588"/>
      <c r="H132" s="588"/>
      <c r="I132" s="588"/>
      <c r="J132" s="588"/>
      <c r="K132" s="588"/>
      <c r="L132" s="588"/>
      <c r="M132" s="588"/>
      <c r="N132" s="588"/>
      <c r="O132" s="572"/>
      <c r="P132" s="305"/>
      <c r="Q132" s="305"/>
      <c r="R132" s="305"/>
      <c r="S132" s="305"/>
      <c r="T132" s="305"/>
      <c r="U132" s="305"/>
      <c r="V132" s="305"/>
    </row>
    <row r="133" spans="1:22" ht="20.25">
      <c r="A133" s="587"/>
      <c r="B133" s="587"/>
      <c r="C133" s="588"/>
      <c r="D133" s="588"/>
      <c r="E133" s="588"/>
      <c r="F133" s="588"/>
      <c r="G133" s="588"/>
      <c r="H133" s="588"/>
      <c r="I133" s="588"/>
      <c r="J133" s="588"/>
      <c r="K133" s="588"/>
      <c r="L133" s="588"/>
      <c r="M133" s="588"/>
      <c r="N133" s="588"/>
      <c r="O133" s="572"/>
      <c r="P133" s="305"/>
      <c r="Q133" s="305"/>
      <c r="R133" s="305"/>
      <c r="S133" s="305"/>
      <c r="T133" s="305"/>
      <c r="U133" s="305"/>
      <c r="V133" s="305"/>
    </row>
    <row r="134" spans="1:22" ht="20.25">
      <c r="A134" s="587"/>
      <c r="B134" s="587"/>
      <c r="C134" s="588"/>
      <c r="D134" s="588"/>
      <c r="E134" s="588"/>
      <c r="F134" s="588"/>
      <c r="G134" s="588"/>
      <c r="H134" s="588"/>
      <c r="I134" s="588"/>
      <c r="J134" s="588"/>
      <c r="K134" s="588"/>
      <c r="L134" s="588"/>
      <c r="M134" s="588"/>
      <c r="N134" s="588"/>
      <c r="O134" s="572"/>
      <c r="P134" s="305"/>
      <c r="Q134" s="305"/>
      <c r="R134" s="305"/>
      <c r="S134" s="305"/>
      <c r="T134" s="305"/>
      <c r="U134" s="305"/>
      <c r="V134" s="305"/>
    </row>
    <row r="135" spans="1:22" ht="20.25">
      <c r="A135" s="587"/>
      <c r="B135" s="587"/>
      <c r="C135" s="588"/>
      <c r="D135" s="588"/>
      <c r="E135" s="588"/>
      <c r="F135" s="588"/>
      <c r="G135" s="588"/>
      <c r="H135" s="588"/>
      <c r="I135" s="588"/>
      <c r="J135" s="588"/>
      <c r="K135" s="588"/>
      <c r="L135" s="588"/>
      <c r="M135" s="588"/>
      <c r="N135" s="588"/>
      <c r="O135" s="572"/>
      <c r="P135" s="305"/>
      <c r="Q135" s="305"/>
      <c r="R135" s="305"/>
      <c r="S135" s="305"/>
      <c r="T135" s="305"/>
      <c r="U135" s="305"/>
      <c r="V135" s="305"/>
    </row>
    <row r="136" spans="1:22" ht="20.25">
      <c r="A136" s="587"/>
      <c r="B136" s="587"/>
      <c r="C136" s="588"/>
      <c r="D136" s="588"/>
      <c r="E136" s="588"/>
      <c r="F136" s="588"/>
      <c r="G136" s="588"/>
      <c r="H136" s="588"/>
      <c r="I136" s="588"/>
      <c r="J136" s="588"/>
      <c r="K136" s="588"/>
      <c r="L136" s="588"/>
      <c r="M136" s="588"/>
      <c r="N136" s="588"/>
      <c r="O136" s="572"/>
      <c r="P136" s="305"/>
      <c r="Q136" s="305"/>
      <c r="R136" s="305"/>
      <c r="S136" s="305"/>
      <c r="T136" s="305"/>
      <c r="U136" s="305"/>
      <c r="V136" s="305"/>
    </row>
    <row r="137" spans="1:22" ht="20.25">
      <c r="A137" s="587"/>
      <c r="B137" s="587"/>
      <c r="C137" s="588"/>
      <c r="D137" s="588"/>
      <c r="E137" s="588"/>
      <c r="F137" s="588"/>
      <c r="G137" s="588"/>
      <c r="H137" s="588"/>
      <c r="I137" s="588"/>
      <c r="J137" s="588"/>
      <c r="K137" s="588"/>
      <c r="L137" s="588"/>
      <c r="M137" s="588"/>
      <c r="N137" s="588"/>
      <c r="O137" s="572"/>
      <c r="P137" s="305"/>
      <c r="Q137" s="305"/>
      <c r="R137" s="305"/>
      <c r="S137" s="305"/>
      <c r="T137" s="305"/>
      <c r="U137" s="305"/>
      <c r="V137" s="305"/>
    </row>
    <row r="138" spans="1:22" ht="20.25">
      <c r="A138" s="587"/>
      <c r="B138" s="587"/>
      <c r="C138" s="588"/>
      <c r="D138" s="588"/>
      <c r="E138" s="588"/>
      <c r="F138" s="588"/>
      <c r="G138" s="588"/>
      <c r="H138" s="588"/>
      <c r="I138" s="588"/>
      <c r="J138" s="588"/>
      <c r="K138" s="588"/>
      <c r="L138" s="588"/>
      <c r="M138" s="588"/>
      <c r="N138" s="588"/>
      <c r="O138" s="572"/>
      <c r="P138" s="305"/>
      <c r="Q138" s="305"/>
      <c r="R138" s="305"/>
      <c r="S138" s="305"/>
      <c r="T138" s="305"/>
      <c r="U138" s="305"/>
      <c r="V138" s="305"/>
    </row>
    <row r="139" spans="1:22" ht="20.25">
      <c r="A139" s="587"/>
      <c r="B139" s="587"/>
      <c r="C139" s="588"/>
      <c r="D139" s="588"/>
      <c r="E139" s="588"/>
      <c r="F139" s="588"/>
      <c r="G139" s="588"/>
      <c r="H139" s="588"/>
      <c r="I139" s="588"/>
      <c r="J139" s="588"/>
      <c r="K139" s="588"/>
      <c r="L139" s="588"/>
      <c r="M139" s="588"/>
      <c r="N139" s="588"/>
      <c r="O139" s="572"/>
      <c r="P139" s="305"/>
      <c r="Q139" s="305"/>
      <c r="R139" s="305"/>
      <c r="S139" s="305"/>
      <c r="T139" s="305"/>
      <c r="U139" s="305"/>
      <c r="V139" s="305"/>
    </row>
    <row r="140" spans="1:22" ht="20.25">
      <c r="A140" s="587"/>
      <c r="B140" s="587"/>
      <c r="C140" s="588"/>
      <c r="D140" s="588"/>
      <c r="E140" s="588"/>
      <c r="F140" s="588"/>
      <c r="G140" s="588"/>
      <c r="H140" s="588"/>
      <c r="I140" s="588"/>
      <c r="J140" s="588"/>
      <c r="K140" s="588"/>
      <c r="L140" s="588"/>
      <c r="M140" s="588"/>
      <c r="N140" s="588"/>
      <c r="O140" s="572"/>
      <c r="P140" s="305"/>
      <c r="Q140" s="305"/>
      <c r="R140" s="305"/>
      <c r="S140" s="305"/>
      <c r="T140" s="305"/>
      <c r="U140" s="305"/>
      <c r="V140" s="305"/>
    </row>
    <row r="141" spans="1:22" ht="20.25">
      <c r="A141" s="587"/>
      <c r="B141" s="587"/>
      <c r="C141" s="588"/>
      <c r="D141" s="588"/>
      <c r="E141" s="588"/>
      <c r="F141" s="588"/>
      <c r="G141" s="588"/>
      <c r="H141" s="588"/>
      <c r="I141" s="588"/>
      <c r="J141" s="588"/>
      <c r="K141" s="588"/>
      <c r="L141" s="588"/>
      <c r="M141" s="588"/>
      <c r="N141" s="588"/>
      <c r="O141" s="572"/>
      <c r="P141" s="305"/>
      <c r="Q141" s="305"/>
      <c r="R141" s="305"/>
      <c r="S141" s="305"/>
      <c r="T141" s="305"/>
      <c r="U141" s="305"/>
      <c r="V141" s="305"/>
    </row>
    <row r="142" spans="1:22" ht="20.25">
      <c r="A142" s="587"/>
      <c r="B142" s="587"/>
      <c r="C142" s="588"/>
      <c r="D142" s="588"/>
      <c r="E142" s="588"/>
      <c r="F142" s="588"/>
      <c r="G142" s="588"/>
      <c r="H142" s="588"/>
      <c r="I142" s="588"/>
      <c r="J142" s="588"/>
      <c r="K142" s="588"/>
      <c r="L142" s="588"/>
      <c r="M142" s="588"/>
      <c r="N142" s="588"/>
      <c r="O142" s="572"/>
      <c r="P142" s="305"/>
      <c r="Q142" s="305"/>
      <c r="R142" s="305"/>
      <c r="S142" s="305"/>
      <c r="T142" s="305"/>
      <c r="U142" s="305"/>
      <c r="V142" s="305"/>
    </row>
    <row r="143" spans="1:22" ht="20.25">
      <c r="A143" s="587"/>
      <c r="B143" s="587"/>
      <c r="C143" s="588"/>
      <c r="D143" s="588"/>
      <c r="E143" s="588"/>
      <c r="F143" s="588"/>
      <c r="G143" s="588"/>
      <c r="H143" s="588"/>
      <c r="I143" s="588"/>
      <c r="J143" s="588"/>
      <c r="K143" s="588"/>
      <c r="L143" s="588"/>
      <c r="M143" s="588"/>
      <c r="N143" s="588"/>
      <c r="O143" s="572"/>
      <c r="P143" s="305"/>
      <c r="Q143" s="305"/>
      <c r="R143" s="305"/>
      <c r="S143" s="305"/>
      <c r="T143" s="305"/>
      <c r="U143" s="305"/>
      <c r="V143" s="305"/>
    </row>
    <row r="144" spans="1:22" ht="20.25">
      <c r="A144" s="587"/>
      <c r="B144" s="587"/>
      <c r="C144" s="588"/>
      <c r="D144" s="588"/>
      <c r="E144" s="588"/>
      <c r="F144" s="588"/>
      <c r="G144" s="588"/>
      <c r="H144" s="588"/>
      <c r="I144" s="588"/>
      <c r="J144" s="588"/>
      <c r="K144" s="588"/>
      <c r="L144" s="588"/>
      <c r="M144" s="588"/>
      <c r="N144" s="588"/>
      <c r="O144" s="572"/>
      <c r="P144" s="305"/>
      <c r="Q144" s="305"/>
      <c r="R144" s="305"/>
      <c r="S144" s="305"/>
      <c r="T144" s="305"/>
      <c r="U144" s="305"/>
      <c r="V144" s="305"/>
    </row>
    <row r="145" spans="1:22" ht="20.25">
      <c r="A145" s="587"/>
      <c r="B145" s="587"/>
      <c r="C145" s="588"/>
      <c r="D145" s="588"/>
      <c r="E145" s="588"/>
      <c r="F145" s="588"/>
      <c r="G145" s="588"/>
      <c r="H145" s="588"/>
      <c r="I145" s="588"/>
      <c r="J145" s="588"/>
      <c r="K145" s="588"/>
      <c r="L145" s="588"/>
      <c r="M145" s="588"/>
      <c r="N145" s="588"/>
      <c r="O145" s="572"/>
      <c r="P145" s="305"/>
      <c r="Q145" s="305"/>
      <c r="R145" s="305"/>
      <c r="S145" s="305"/>
      <c r="T145" s="305"/>
      <c r="U145" s="305"/>
      <c r="V145" s="305"/>
    </row>
    <row r="146" spans="1:22" ht="20.25">
      <c r="A146" s="587"/>
      <c r="B146" s="587"/>
      <c r="C146" s="588"/>
      <c r="D146" s="588"/>
      <c r="E146" s="588"/>
      <c r="F146" s="588"/>
      <c r="G146" s="588"/>
      <c r="H146" s="588"/>
      <c r="I146" s="588"/>
      <c r="J146" s="588"/>
      <c r="K146" s="588"/>
      <c r="L146" s="588"/>
      <c r="M146" s="588"/>
      <c r="N146" s="588"/>
      <c r="O146" s="572"/>
      <c r="P146" s="305"/>
      <c r="Q146" s="305"/>
      <c r="R146" s="305"/>
      <c r="S146" s="305"/>
      <c r="T146" s="305"/>
      <c r="U146" s="305"/>
      <c r="V146" s="305"/>
    </row>
    <row r="147" spans="1:22" ht="20.25">
      <c r="A147" s="587"/>
      <c r="B147" s="587"/>
      <c r="C147" s="588"/>
      <c r="D147" s="588"/>
      <c r="E147" s="588"/>
      <c r="F147" s="588"/>
      <c r="G147" s="588"/>
      <c r="H147" s="588"/>
      <c r="I147" s="588"/>
      <c r="J147" s="588"/>
      <c r="K147" s="588"/>
      <c r="L147" s="588"/>
      <c r="M147" s="588"/>
      <c r="N147" s="588"/>
      <c r="O147" s="572"/>
      <c r="P147" s="305"/>
      <c r="Q147" s="305"/>
      <c r="R147" s="305"/>
      <c r="S147" s="305"/>
      <c r="T147" s="305"/>
      <c r="U147" s="305"/>
      <c r="V147" s="305"/>
    </row>
    <row r="148" spans="1:22" ht="20.25">
      <c r="A148" s="587"/>
      <c r="B148" s="587"/>
      <c r="C148" s="588"/>
      <c r="D148" s="588"/>
      <c r="E148" s="588"/>
      <c r="F148" s="588"/>
      <c r="G148" s="588"/>
      <c r="H148" s="588"/>
      <c r="I148" s="588"/>
      <c r="J148" s="588"/>
      <c r="K148" s="588"/>
      <c r="L148" s="588"/>
      <c r="M148" s="588"/>
      <c r="N148" s="588"/>
      <c r="O148" s="572"/>
      <c r="P148" s="305"/>
      <c r="Q148" s="305"/>
      <c r="R148" s="305"/>
      <c r="S148" s="305"/>
      <c r="T148" s="305"/>
      <c r="U148" s="305"/>
      <c r="V148" s="305"/>
    </row>
    <row r="149" spans="1:22" ht="20.25">
      <c r="A149" s="587"/>
      <c r="B149" s="587"/>
      <c r="C149" s="588"/>
      <c r="D149" s="588"/>
      <c r="E149" s="588"/>
      <c r="F149" s="588"/>
      <c r="G149" s="588"/>
      <c r="H149" s="588"/>
      <c r="I149" s="588"/>
      <c r="J149" s="588"/>
      <c r="K149" s="588"/>
      <c r="L149" s="588"/>
      <c r="M149" s="588"/>
      <c r="N149" s="588"/>
      <c r="O149" s="572"/>
      <c r="P149" s="305"/>
      <c r="Q149" s="305"/>
      <c r="R149" s="305"/>
      <c r="S149" s="305"/>
      <c r="T149" s="305"/>
      <c r="U149" s="305"/>
      <c r="V149" s="305"/>
    </row>
    <row r="150" spans="1:22" ht="20.25">
      <c r="A150" s="587"/>
      <c r="B150" s="587"/>
      <c r="C150" s="588"/>
      <c r="D150" s="588"/>
      <c r="E150" s="588"/>
      <c r="F150" s="588"/>
      <c r="G150" s="588"/>
      <c r="H150" s="588"/>
      <c r="I150" s="588"/>
      <c r="J150" s="588"/>
      <c r="K150" s="588"/>
      <c r="L150" s="588"/>
      <c r="M150" s="588"/>
      <c r="N150" s="588"/>
      <c r="O150" s="572"/>
      <c r="P150" s="305"/>
      <c r="Q150" s="305"/>
      <c r="R150" s="305"/>
      <c r="S150" s="305"/>
      <c r="T150" s="305"/>
      <c r="U150" s="305"/>
      <c r="V150" s="305"/>
    </row>
    <row r="151" spans="1:22" ht="20.25">
      <c r="A151" s="587"/>
      <c r="B151" s="587"/>
      <c r="C151" s="588"/>
      <c r="D151" s="588"/>
      <c r="E151" s="588"/>
      <c r="F151" s="588"/>
      <c r="G151" s="588"/>
      <c r="H151" s="588"/>
      <c r="I151" s="588"/>
      <c r="J151" s="588"/>
      <c r="K151" s="588"/>
      <c r="L151" s="588"/>
      <c r="M151" s="588"/>
      <c r="N151" s="588"/>
      <c r="O151" s="572"/>
      <c r="P151" s="305"/>
      <c r="Q151" s="305"/>
      <c r="R151" s="305"/>
      <c r="S151" s="305"/>
      <c r="T151" s="305"/>
      <c r="U151" s="305"/>
      <c r="V151" s="305"/>
    </row>
    <row r="152" spans="1:22" ht="20.25">
      <c r="A152" s="587"/>
      <c r="B152" s="587"/>
      <c r="C152" s="588"/>
      <c r="D152" s="588"/>
      <c r="E152" s="588"/>
      <c r="F152" s="588"/>
      <c r="G152" s="588"/>
      <c r="H152" s="588"/>
      <c r="I152" s="588"/>
      <c r="J152" s="588"/>
      <c r="K152" s="588"/>
      <c r="L152" s="588"/>
      <c r="M152" s="588"/>
      <c r="N152" s="588"/>
      <c r="O152" s="572"/>
      <c r="P152" s="305"/>
      <c r="Q152" s="305"/>
      <c r="R152" s="305"/>
      <c r="S152" s="305"/>
      <c r="T152" s="305"/>
      <c r="U152" s="305"/>
      <c r="V152" s="305"/>
    </row>
    <row r="153" spans="1:22" ht="20.25">
      <c r="A153" s="587"/>
      <c r="B153" s="587"/>
      <c r="C153" s="588"/>
      <c r="D153" s="588"/>
      <c r="E153" s="588"/>
      <c r="F153" s="588"/>
      <c r="G153" s="588"/>
      <c r="H153" s="588"/>
      <c r="I153" s="588"/>
      <c r="J153" s="588"/>
      <c r="K153" s="588"/>
      <c r="L153" s="588"/>
      <c r="M153" s="588"/>
      <c r="N153" s="588"/>
      <c r="O153" s="572"/>
      <c r="P153" s="305"/>
      <c r="Q153" s="305"/>
      <c r="R153" s="305"/>
      <c r="S153" s="305"/>
      <c r="T153" s="305"/>
      <c r="U153" s="305"/>
      <c r="V153" s="305"/>
    </row>
    <row r="154" spans="1:22" ht="20.25">
      <c r="A154" s="587"/>
      <c r="B154" s="587"/>
      <c r="C154" s="588"/>
      <c r="D154" s="588"/>
      <c r="E154" s="588"/>
      <c r="F154" s="588"/>
      <c r="G154" s="588"/>
      <c r="H154" s="588"/>
      <c r="I154" s="588"/>
      <c r="J154" s="588"/>
      <c r="K154" s="588"/>
      <c r="L154" s="588"/>
      <c r="M154" s="588"/>
      <c r="N154" s="588"/>
      <c r="O154" s="572"/>
      <c r="P154" s="305"/>
      <c r="Q154" s="305"/>
      <c r="R154" s="305"/>
      <c r="S154" s="305"/>
      <c r="T154" s="305"/>
      <c r="U154" s="305"/>
      <c r="V154" s="305"/>
    </row>
    <row r="155" spans="1:22" ht="20.25">
      <c r="A155" s="587"/>
      <c r="B155" s="587"/>
      <c r="C155" s="588"/>
      <c r="D155" s="588"/>
      <c r="E155" s="588"/>
      <c r="F155" s="588"/>
      <c r="G155" s="588"/>
      <c r="H155" s="588"/>
      <c r="I155" s="588"/>
      <c r="J155" s="588"/>
      <c r="K155" s="588"/>
      <c r="L155" s="588"/>
      <c r="M155" s="588"/>
      <c r="N155" s="588"/>
      <c r="O155" s="572"/>
      <c r="P155" s="305"/>
      <c r="Q155" s="305"/>
      <c r="R155" s="305"/>
      <c r="S155" s="305"/>
      <c r="T155" s="305"/>
      <c r="U155" s="305"/>
      <c r="V155" s="305"/>
    </row>
    <row r="156" spans="1:22" ht="20.25">
      <c r="A156" s="587"/>
      <c r="B156" s="587"/>
      <c r="C156" s="588"/>
      <c r="D156" s="588"/>
      <c r="E156" s="588"/>
      <c r="F156" s="588"/>
      <c r="G156" s="588"/>
      <c r="H156" s="588"/>
      <c r="I156" s="588"/>
      <c r="J156" s="588"/>
      <c r="K156" s="588"/>
      <c r="L156" s="588"/>
      <c r="M156" s="588"/>
      <c r="N156" s="588"/>
      <c r="O156" s="572"/>
      <c r="P156" s="305"/>
      <c r="Q156" s="305"/>
      <c r="R156" s="305"/>
      <c r="S156" s="305"/>
      <c r="T156" s="305"/>
      <c r="U156" s="305"/>
      <c r="V156" s="305"/>
    </row>
    <row r="157" spans="1:22" ht="20.25">
      <c r="A157" s="587"/>
      <c r="B157" s="587"/>
      <c r="C157" s="588"/>
      <c r="D157" s="588"/>
      <c r="E157" s="588"/>
      <c r="F157" s="588"/>
      <c r="G157" s="588"/>
      <c r="H157" s="588"/>
      <c r="I157" s="588"/>
      <c r="J157" s="588"/>
      <c r="K157" s="588"/>
      <c r="L157" s="588"/>
      <c r="M157" s="588"/>
      <c r="N157" s="588"/>
      <c r="O157" s="572"/>
      <c r="P157" s="305"/>
      <c r="Q157" s="305"/>
      <c r="R157" s="305"/>
      <c r="S157" s="305"/>
      <c r="T157" s="305"/>
      <c r="U157" s="305"/>
      <c r="V157" s="305"/>
    </row>
    <row r="158" spans="1:22" ht="20.25">
      <c r="A158" s="587"/>
      <c r="B158" s="587"/>
      <c r="C158" s="588"/>
      <c r="D158" s="588"/>
      <c r="E158" s="588"/>
      <c r="F158" s="588"/>
      <c r="G158" s="588"/>
      <c r="H158" s="588"/>
      <c r="I158" s="588"/>
      <c r="J158" s="588"/>
      <c r="K158" s="588"/>
      <c r="L158" s="588"/>
      <c r="M158" s="588"/>
      <c r="N158" s="588"/>
      <c r="O158" s="572"/>
      <c r="P158" s="305"/>
      <c r="Q158" s="305"/>
      <c r="R158" s="305"/>
      <c r="S158" s="305"/>
      <c r="T158" s="305"/>
      <c r="U158" s="305"/>
      <c r="V158" s="305"/>
    </row>
    <row r="159" spans="1:22" ht="20.25">
      <c r="A159" s="587"/>
      <c r="B159" s="587"/>
      <c r="C159" s="588"/>
      <c r="D159" s="588"/>
      <c r="E159" s="588"/>
      <c r="F159" s="588"/>
      <c r="G159" s="588"/>
      <c r="H159" s="588"/>
      <c r="I159" s="588"/>
      <c r="J159" s="588"/>
      <c r="K159" s="588"/>
      <c r="L159" s="588"/>
      <c r="M159" s="588"/>
      <c r="N159" s="588"/>
      <c r="O159" s="572"/>
      <c r="P159" s="305"/>
      <c r="Q159" s="305"/>
      <c r="R159" s="305"/>
      <c r="S159" s="305"/>
      <c r="T159" s="305"/>
      <c r="U159" s="305"/>
      <c r="V159" s="305"/>
    </row>
    <row r="160" spans="1:22" ht="20.25">
      <c r="A160" s="587"/>
      <c r="B160" s="587"/>
      <c r="C160" s="588"/>
      <c r="D160" s="588"/>
      <c r="E160" s="588"/>
      <c r="F160" s="588"/>
      <c r="G160" s="588"/>
      <c r="H160" s="588"/>
      <c r="I160" s="588"/>
      <c r="J160" s="588"/>
      <c r="K160" s="588"/>
      <c r="L160" s="588"/>
      <c r="M160" s="588"/>
      <c r="N160" s="588"/>
      <c r="O160" s="572"/>
      <c r="P160" s="305"/>
      <c r="Q160" s="305"/>
      <c r="R160" s="305"/>
      <c r="S160" s="305"/>
      <c r="T160" s="305"/>
      <c r="U160" s="305"/>
      <c r="V160" s="305"/>
    </row>
    <row r="161" spans="1:22" ht="20.25">
      <c r="A161" s="587"/>
      <c r="B161" s="587"/>
      <c r="C161" s="588"/>
      <c r="D161" s="588"/>
      <c r="E161" s="588"/>
      <c r="F161" s="588"/>
      <c r="G161" s="588"/>
      <c r="H161" s="588"/>
      <c r="I161" s="588"/>
      <c r="J161" s="588"/>
      <c r="K161" s="588"/>
      <c r="L161" s="588"/>
      <c r="M161" s="588"/>
      <c r="N161" s="588"/>
      <c r="O161" s="572"/>
      <c r="P161" s="305"/>
      <c r="Q161" s="305"/>
      <c r="R161" s="305"/>
      <c r="S161" s="305"/>
      <c r="T161" s="305"/>
      <c r="U161" s="305"/>
      <c r="V161" s="305"/>
    </row>
    <row r="162" spans="1:22" ht="20.25">
      <c r="A162" s="587"/>
      <c r="B162" s="587"/>
      <c r="C162" s="588"/>
      <c r="D162" s="588"/>
      <c r="E162" s="588"/>
      <c r="F162" s="588"/>
      <c r="G162" s="588"/>
      <c r="H162" s="588"/>
      <c r="I162" s="588"/>
      <c r="J162" s="588"/>
      <c r="K162" s="588"/>
      <c r="L162" s="588"/>
      <c r="M162" s="588"/>
      <c r="N162" s="588"/>
      <c r="O162" s="572"/>
      <c r="P162" s="305"/>
      <c r="Q162" s="305"/>
      <c r="R162" s="305"/>
      <c r="S162" s="305"/>
      <c r="T162" s="305"/>
      <c r="U162" s="305"/>
      <c r="V162" s="305"/>
    </row>
    <row r="163" spans="1:22" ht="20.25">
      <c r="A163" s="587"/>
      <c r="B163" s="587"/>
      <c r="C163" s="588"/>
      <c r="D163" s="588"/>
      <c r="E163" s="588"/>
      <c r="F163" s="588"/>
      <c r="G163" s="588"/>
      <c r="H163" s="588"/>
      <c r="I163" s="588"/>
      <c r="J163" s="588"/>
      <c r="K163" s="588"/>
      <c r="L163" s="588"/>
      <c r="M163" s="588"/>
      <c r="N163" s="588"/>
      <c r="O163" s="572"/>
      <c r="P163" s="305"/>
      <c r="Q163" s="305"/>
      <c r="R163" s="305"/>
      <c r="S163" s="305"/>
      <c r="T163" s="305"/>
      <c r="U163" s="305"/>
      <c r="V163" s="305"/>
    </row>
    <row r="164" spans="1:22" ht="20.25">
      <c r="A164" s="587"/>
      <c r="B164" s="587"/>
      <c r="C164" s="588"/>
      <c r="D164" s="588"/>
      <c r="E164" s="588"/>
      <c r="F164" s="588"/>
      <c r="G164" s="588"/>
      <c r="H164" s="588"/>
      <c r="I164" s="588"/>
      <c r="J164" s="588"/>
      <c r="K164" s="588"/>
      <c r="L164" s="588"/>
      <c r="M164" s="588"/>
      <c r="N164" s="588"/>
      <c r="O164" s="572"/>
      <c r="P164" s="305"/>
      <c r="Q164" s="305"/>
      <c r="R164" s="305"/>
      <c r="S164" s="305"/>
      <c r="T164" s="305"/>
      <c r="U164" s="305"/>
      <c r="V164" s="305"/>
    </row>
    <row r="165" spans="1:22" ht="20.25">
      <c r="A165" s="587"/>
      <c r="B165" s="587"/>
      <c r="C165" s="588"/>
      <c r="D165" s="588"/>
      <c r="E165" s="588"/>
      <c r="F165" s="588"/>
      <c r="G165" s="588"/>
      <c r="H165" s="588"/>
      <c r="I165" s="588"/>
      <c r="J165" s="588"/>
      <c r="K165" s="588"/>
      <c r="L165" s="588"/>
      <c r="M165" s="588"/>
      <c r="N165" s="588"/>
      <c r="O165" s="572"/>
      <c r="P165" s="305"/>
      <c r="Q165" s="305"/>
      <c r="R165" s="305"/>
      <c r="S165" s="305"/>
      <c r="T165" s="305"/>
      <c r="U165" s="305"/>
      <c r="V165" s="305"/>
    </row>
    <row r="166" spans="1:22" ht="20.25">
      <c r="A166" s="587"/>
      <c r="B166" s="587"/>
      <c r="C166" s="588"/>
      <c r="D166" s="588"/>
      <c r="E166" s="588"/>
      <c r="F166" s="588"/>
      <c r="G166" s="588"/>
      <c r="H166" s="588"/>
      <c r="I166" s="588"/>
      <c r="J166" s="588"/>
      <c r="K166" s="588"/>
      <c r="L166" s="588"/>
      <c r="M166" s="588"/>
      <c r="N166" s="588"/>
      <c r="O166" s="572"/>
      <c r="P166" s="305"/>
      <c r="Q166" s="305"/>
      <c r="R166" s="305"/>
      <c r="S166" s="305"/>
      <c r="T166" s="305"/>
      <c r="U166" s="305"/>
      <c r="V166" s="305"/>
    </row>
    <row r="167" spans="1:22" ht="20.25">
      <c r="A167" s="587"/>
      <c r="B167" s="587"/>
      <c r="C167" s="588"/>
      <c r="D167" s="588"/>
      <c r="E167" s="588"/>
      <c r="F167" s="588"/>
      <c r="G167" s="588"/>
      <c r="H167" s="588"/>
      <c r="I167" s="588"/>
      <c r="J167" s="588"/>
      <c r="K167" s="588"/>
      <c r="L167" s="588"/>
      <c r="M167" s="588"/>
      <c r="N167" s="588"/>
      <c r="O167" s="572"/>
      <c r="P167" s="305"/>
      <c r="Q167" s="305"/>
      <c r="R167" s="305"/>
      <c r="S167" s="305"/>
      <c r="T167" s="305"/>
      <c r="U167" s="305"/>
      <c r="V167" s="305"/>
    </row>
    <row r="168" spans="1:22" ht="20.25">
      <c r="A168" s="587"/>
      <c r="B168" s="587"/>
      <c r="C168" s="588"/>
      <c r="D168" s="588"/>
      <c r="E168" s="588"/>
      <c r="F168" s="588"/>
      <c r="G168" s="588"/>
      <c r="H168" s="588"/>
      <c r="I168" s="588"/>
      <c r="J168" s="588"/>
      <c r="K168" s="588"/>
      <c r="L168" s="588"/>
      <c r="M168" s="588"/>
      <c r="N168" s="588"/>
      <c r="O168" s="572"/>
      <c r="P168" s="305"/>
      <c r="Q168" s="305"/>
      <c r="R168" s="305"/>
      <c r="S168" s="305"/>
      <c r="T168" s="305"/>
      <c r="U168" s="305"/>
      <c r="V168" s="305"/>
    </row>
    <row r="169" spans="1:22" ht="20.25">
      <c r="A169" s="587"/>
      <c r="B169" s="587"/>
      <c r="C169" s="588"/>
      <c r="D169" s="588"/>
      <c r="E169" s="588"/>
      <c r="F169" s="588"/>
      <c r="G169" s="588"/>
      <c r="H169" s="588"/>
      <c r="I169" s="588"/>
      <c r="J169" s="588"/>
      <c r="K169" s="588"/>
      <c r="L169" s="588"/>
      <c r="M169" s="588"/>
      <c r="N169" s="588"/>
      <c r="O169" s="572"/>
      <c r="P169" s="305"/>
      <c r="Q169" s="305"/>
      <c r="R169" s="305"/>
      <c r="S169" s="305"/>
      <c r="T169" s="305"/>
      <c r="U169" s="305"/>
      <c r="V169" s="305"/>
    </row>
    <row r="170" spans="1:22" ht="20.25">
      <c r="A170" s="587"/>
      <c r="B170" s="587"/>
      <c r="C170" s="588"/>
      <c r="D170" s="588"/>
      <c r="E170" s="588"/>
      <c r="F170" s="588"/>
      <c r="G170" s="588"/>
      <c r="H170" s="588"/>
      <c r="I170" s="588"/>
      <c r="J170" s="588"/>
      <c r="K170" s="588"/>
      <c r="L170" s="588"/>
      <c r="M170" s="588"/>
      <c r="N170" s="588"/>
      <c r="O170" s="572"/>
      <c r="P170" s="305"/>
      <c r="Q170" s="305"/>
      <c r="R170" s="305"/>
      <c r="S170" s="305"/>
      <c r="T170" s="305"/>
      <c r="U170" s="305"/>
      <c r="V170" s="305"/>
    </row>
    <row r="171" spans="1:22" ht="20.25">
      <c r="A171" s="587"/>
      <c r="B171" s="587"/>
      <c r="C171" s="588"/>
      <c r="D171" s="588"/>
      <c r="E171" s="588"/>
      <c r="F171" s="588"/>
      <c r="G171" s="588"/>
      <c r="H171" s="588"/>
      <c r="I171" s="588"/>
      <c r="J171" s="588"/>
      <c r="K171" s="588"/>
      <c r="L171" s="588"/>
      <c r="M171" s="588"/>
      <c r="N171" s="588"/>
      <c r="O171" s="572"/>
      <c r="P171" s="305"/>
      <c r="Q171" s="305"/>
      <c r="R171" s="305"/>
      <c r="S171" s="305"/>
      <c r="T171" s="305"/>
      <c r="U171" s="305"/>
      <c r="V171" s="305"/>
    </row>
    <row r="172" spans="1:22" ht="20.25">
      <c r="A172" s="587"/>
      <c r="B172" s="587"/>
      <c r="C172" s="588"/>
      <c r="D172" s="588"/>
      <c r="E172" s="588"/>
      <c r="F172" s="588"/>
      <c r="G172" s="588"/>
      <c r="H172" s="588"/>
      <c r="I172" s="588"/>
      <c r="J172" s="588"/>
      <c r="K172" s="588"/>
      <c r="L172" s="588"/>
      <c r="M172" s="588"/>
      <c r="N172" s="588"/>
      <c r="O172" s="572"/>
      <c r="P172" s="305"/>
      <c r="Q172" s="305"/>
      <c r="R172" s="305"/>
      <c r="S172" s="305"/>
      <c r="T172" s="305"/>
      <c r="U172" s="305"/>
      <c r="V172" s="305"/>
    </row>
    <row r="173" spans="1:22" ht="20.25">
      <c r="A173" s="587"/>
      <c r="B173" s="587"/>
      <c r="C173" s="588"/>
      <c r="D173" s="588"/>
      <c r="E173" s="588"/>
      <c r="F173" s="588"/>
      <c r="G173" s="588"/>
      <c r="H173" s="588"/>
      <c r="I173" s="588"/>
      <c r="J173" s="588"/>
      <c r="K173" s="588"/>
      <c r="L173" s="588"/>
      <c r="M173" s="588"/>
      <c r="N173" s="588"/>
      <c r="O173" s="572"/>
      <c r="P173" s="305"/>
      <c r="Q173" s="305"/>
      <c r="R173" s="305"/>
      <c r="S173" s="305"/>
      <c r="T173" s="305"/>
      <c r="U173" s="305"/>
      <c r="V173" s="305"/>
    </row>
    <row r="174" spans="1:22" ht="20.25">
      <c r="A174" s="587"/>
      <c r="B174" s="587"/>
      <c r="C174" s="588"/>
      <c r="D174" s="588"/>
      <c r="E174" s="588"/>
      <c r="F174" s="588"/>
      <c r="G174" s="588"/>
      <c r="H174" s="588"/>
      <c r="I174" s="588"/>
      <c r="J174" s="588"/>
      <c r="K174" s="588"/>
      <c r="L174" s="588"/>
      <c r="M174" s="588"/>
      <c r="N174" s="588"/>
      <c r="O174" s="572"/>
      <c r="P174" s="305"/>
      <c r="Q174" s="305"/>
      <c r="R174" s="305"/>
      <c r="S174" s="305"/>
      <c r="T174" s="305"/>
      <c r="U174" s="305"/>
      <c r="V174" s="305"/>
    </row>
    <row r="175" spans="1:22" ht="20.25">
      <c r="A175" s="587"/>
      <c r="B175" s="587"/>
      <c r="C175" s="588"/>
      <c r="D175" s="588"/>
      <c r="E175" s="588"/>
      <c r="F175" s="588"/>
      <c r="G175" s="588"/>
      <c r="H175" s="588"/>
      <c r="I175" s="588"/>
      <c r="J175" s="588"/>
      <c r="K175" s="588"/>
      <c r="L175" s="588"/>
      <c r="M175" s="588"/>
      <c r="N175" s="588"/>
      <c r="O175" s="572"/>
      <c r="P175" s="305"/>
      <c r="Q175" s="305"/>
      <c r="R175" s="305"/>
      <c r="S175" s="305"/>
      <c r="T175" s="305"/>
      <c r="U175" s="305"/>
      <c r="V175" s="305"/>
    </row>
    <row r="176" spans="1:22" ht="20.25">
      <c r="A176" s="587"/>
      <c r="B176" s="587"/>
      <c r="C176" s="588"/>
      <c r="D176" s="588"/>
      <c r="E176" s="588"/>
      <c r="F176" s="588"/>
      <c r="G176" s="588"/>
      <c r="H176" s="588"/>
      <c r="I176" s="588"/>
      <c r="J176" s="588"/>
      <c r="K176" s="588"/>
      <c r="L176" s="588"/>
      <c r="M176" s="588"/>
      <c r="N176" s="588"/>
      <c r="O176" s="572"/>
      <c r="P176" s="305"/>
      <c r="Q176" s="305"/>
      <c r="R176" s="305"/>
      <c r="S176" s="305"/>
      <c r="T176" s="305"/>
      <c r="U176" s="305"/>
      <c r="V176" s="305"/>
    </row>
    <row r="177" spans="1:22" ht="20.25">
      <c r="A177" s="587"/>
      <c r="B177" s="587"/>
      <c r="C177" s="588"/>
      <c r="D177" s="588"/>
      <c r="E177" s="588"/>
      <c r="F177" s="588"/>
      <c r="G177" s="588"/>
      <c r="H177" s="588"/>
      <c r="I177" s="588"/>
      <c r="J177" s="588"/>
      <c r="K177" s="588"/>
      <c r="L177" s="588"/>
      <c r="M177" s="588"/>
      <c r="N177" s="588"/>
      <c r="O177" s="572"/>
      <c r="P177" s="305"/>
      <c r="Q177" s="305"/>
      <c r="R177" s="305"/>
      <c r="S177" s="305"/>
      <c r="T177" s="305"/>
      <c r="U177" s="305"/>
      <c r="V177" s="305"/>
    </row>
    <row r="178" spans="1:22" ht="20.25">
      <c r="A178" s="587"/>
      <c r="B178" s="587"/>
      <c r="C178" s="588"/>
      <c r="D178" s="588"/>
      <c r="E178" s="588"/>
      <c r="F178" s="588"/>
      <c r="G178" s="588"/>
      <c r="H178" s="588"/>
      <c r="I178" s="588"/>
      <c r="J178" s="588"/>
      <c r="K178" s="588"/>
      <c r="L178" s="588"/>
      <c r="M178" s="588"/>
      <c r="N178" s="588"/>
      <c r="O178" s="572"/>
      <c r="P178" s="305"/>
      <c r="Q178" s="305"/>
      <c r="R178" s="305"/>
      <c r="S178" s="305"/>
      <c r="T178" s="305"/>
      <c r="U178" s="305"/>
      <c r="V178" s="305"/>
    </row>
    <row r="179" spans="1:22" ht="20.25">
      <c r="A179" s="587"/>
      <c r="B179" s="587"/>
      <c r="C179" s="588"/>
      <c r="D179" s="588"/>
      <c r="E179" s="588"/>
      <c r="F179" s="588"/>
      <c r="G179" s="588"/>
      <c r="H179" s="588"/>
      <c r="I179" s="588"/>
      <c r="J179" s="588"/>
      <c r="K179" s="588"/>
      <c r="L179" s="588"/>
      <c r="M179" s="588"/>
      <c r="N179" s="588"/>
      <c r="O179" s="572"/>
      <c r="P179" s="305"/>
      <c r="Q179" s="305"/>
      <c r="R179" s="305"/>
      <c r="S179" s="305"/>
      <c r="T179" s="305"/>
      <c r="U179" s="305"/>
      <c r="V179" s="305"/>
    </row>
    <row r="180" spans="1:22" ht="20.25">
      <c r="A180" s="587"/>
      <c r="B180" s="587"/>
      <c r="C180" s="588"/>
      <c r="D180" s="588"/>
      <c r="E180" s="588"/>
      <c r="F180" s="588"/>
      <c r="G180" s="588"/>
      <c r="H180" s="588"/>
      <c r="I180" s="588"/>
      <c r="J180" s="588"/>
      <c r="K180" s="588"/>
      <c r="L180" s="588"/>
      <c r="M180" s="588"/>
      <c r="N180" s="588"/>
      <c r="O180" s="572"/>
      <c r="P180" s="305"/>
      <c r="Q180" s="305"/>
      <c r="R180" s="305"/>
      <c r="S180" s="305"/>
      <c r="T180" s="305"/>
      <c r="U180" s="305"/>
      <c r="V180" s="305"/>
    </row>
    <row r="181" spans="1:22" ht="20.25">
      <c r="A181" s="587"/>
      <c r="B181" s="587"/>
      <c r="C181" s="588"/>
      <c r="D181" s="588"/>
      <c r="E181" s="588"/>
      <c r="F181" s="588"/>
      <c r="G181" s="588"/>
      <c r="H181" s="588"/>
      <c r="I181" s="588"/>
      <c r="J181" s="588"/>
      <c r="K181" s="588"/>
      <c r="L181" s="588"/>
      <c r="M181" s="588"/>
      <c r="N181" s="588"/>
      <c r="O181" s="572"/>
      <c r="P181" s="305"/>
      <c r="Q181" s="305"/>
      <c r="R181" s="305"/>
      <c r="S181" s="305"/>
      <c r="T181" s="305"/>
      <c r="U181" s="305"/>
      <c r="V181" s="305"/>
    </row>
    <row r="182" spans="1:22" ht="20.25">
      <c r="A182" s="587"/>
      <c r="B182" s="587"/>
      <c r="C182" s="588"/>
      <c r="D182" s="588"/>
      <c r="E182" s="588"/>
      <c r="F182" s="588"/>
      <c r="G182" s="588"/>
      <c r="H182" s="588"/>
      <c r="I182" s="588"/>
      <c r="J182" s="588"/>
      <c r="K182" s="588"/>
      <c r="L182" s="588"/>
      <c r="M182" s="588"/>
      <c r="N182" s="588"/>
      <c r="O182" s="572"/>
      <c r="P182" s="305"/>
      <c r="Q182" s="305"/>
      <c r="R182" s="305"/>
      <c r="S182" s="305"/>
      <c r="T182" s="305"/>
      <c r="U182" s="305"/>
      <c r="V182" s="305"/>
    </row>
    <row r="183" spans="1:22" ht="20.25">
      <c r="A183" s="587"/>
      <c r="B183" s="587"/>
      <c r="C183" s="588"/>
      <c r="D183" s="588"/>
      <c r="E183" s="588"/>
      <c r="F183" s="588"/>
      <c r="G183" s="588"/>
      <c r="H183" s="588"/>
      <c r="I183" s="588"/>
      <c r="J183" s="588"/>
      <c r="K183" s="588"/>
      <c r="L183" s="588"/>
      <c r="M183" s="588"/>
      <c r="N183" s="588"/>
      <c r="O183" s="572"/>
      <c r="P183" s="305"/>
      <c r="Q183" s="305"/>
      <c r="R183" s="305"/>
      <c r="S183" s="305"/>
      <c r="T183" s="305"/>
      <c r="U183" s="305"/>
      <c r="V183" s="305"/>
    </row>
    <row r="184" spans="1:22" ht="20.25">
      <c r="A184" s="587"/>
      <c r="B184" s="587"/>
      <c r="C184" s="588"/>
      <c r="D184" s="588"/>
      <c r="E184" s="588"/>
      <c r="F184" s="588"/>
      <c r="G184" s="588"/>
      <c r="H184" s="588"/>
      <c r="I184" s="588"/>
      <c r="J184" s="588"/>
      <c r="K184" s="588"/>
      <c r="L184" s="588"/>
      <c r="M184" s="588"/>
      <c r="N184" s="588"/>
      <c r="O184" s="572"/>
      <c r="P184" s="305"/>
      <c r="Q184" s="305"/>
      <c r="R184" s="305"/>
      <c r="S184" s="305"/>
      <c r="T184" s="305"/>
      <c r="U184" s="305"/>
      <c r="V184" s="305"/>
    </row>
    <row r="185" spans="1:22" ht="20.25">
      <c r="A185" s="587"/>
      <c r="B185" s="587"/>
      <c r="C185" s="588"/>
      <c r="D185" s="588"/>
      <c r="E185" s="588"/>
      <c r="F185" s="588"/>
      <c r="G185" s="588"/>
      <c r="H185" s="588"/>
      <c r="I185" s="588"/>
      <c r="J185" s="588"/>
      <c r="K185" s="588"/>
      <c r="L185" s="588"/>
      <c r="M185" s="588"/>
      <c r="N185" s="588"/>
      <c r="O185" s="572"/>
      <c r="P185" s="305"/>
      <c r="Q185" s="305"/>
      <c r="R185" s="305"/>
      <c r="S185" s="305"/>
      <c r="T185" s="305"/>
      <c r="U185" s="305"/>
      <c r="V185" s="305"/>
    </row>
    <row r="186" spans="1:22" ht="20.25">
      <c r="A186" s="587"/>
      <c r="B186" s="587"/>
      <c r="C186" s="588"/>
      <c r="D186" s="588"/>
      <c r="E186" s="588"/>
      <c r="F186" s="588"/>
      <c r="G186" s="588"/>
      <c r="H186" s="588"/>
      <c r="I186" s="588"/>
      <c r="J186" s="588"/>
      <c r="K186" s="588"/>
      <c r="L186" s="588"/>
      <c r="M186" s="588"/>
      <c r="N186" s="588"/>
      <c r="O186" s="572"/>
      <c r="P186" s="305"/>
      <c r="Q186" s="305"/>
      <c r="R186" s="305"/>
      <c r="S186" s="305"/>
      <c r="T186" s="305"/>
      <c r="U186" s="305"/>
      <c r="V186" s="305"/>
    </row>
    <row r="187" spans="1:22" ht="20.25">
      <c r="A187" s="587"/>
      <c r="B187" s="587"/>
      <c r="C187" s="588"/>
      <c r="D187" s="588"/>
      <c r="E187" s="588"/>
      <c r="F187" s="588"/>
      <c r="G187" s="588"/>
      <c r="H187" s="588"/>
      <c r="I187" s="588"/>
      <c r="J187" s="588"/>
      <c r="K187" s="588"/>
      <c r="L187" s="588"/>
      <c r="M187" s="588"/>
      <c r="N187" s="588"/>
      <c r="O187" s="572"/>
      <c r="P187" s="305"/>
      <c r="Q187" s="305"/>
      <c r="R187" s="305"/>
      <c r="S187" s="305"/>
      <c r="T187" s="305"/>
      <c r="U187" s="305"/>
      <c r="V187" s="305"/>
    </row>
    <row r="188" spans="1:22" ht="20.25">
      <c r="A188" s="587"/>
      <c r="B188" s="587"/>
      <c r="C188" s="588"/>
      <c r="D188" s="588"/>
      <c r="E188" s="588"/>
      <c r="F188" s="588"/>
      <c r="G188" s="588"/>
      <c r="H188" s="588"/>
      <c r="I188" s="588"/>
      <c r="J188" s="588"/>
      <c r="K188" s="588"/>
      <c r="L188" s="588"/>
      <c r="M188" s="588"/>
      <c r="N188" s="588"/>
      <c r="O188" s="572"/>
      <c r="P188" s="305"/>
      <c r="Q188" s="305"/>
      <c r="R188" s="305"/>
      <c r="S188" s="305"/>
      <c r="T188" s="305"/>
      <c r="U188" s="305"/>
      <c r="V188" s="305"/>
    </row>
    <row r="189" spans="1:22" ht="20.25">
      <c r="A189" s="587"/>
      <c r="B189" s="587"/>
      <c r="C189" s="588"/>
      <c r="D189" s="588"/>
      <c r="E189" s="588"/>
      <c r="F189" s="588"/>
      <c r="G189" s="588"/>
      <c r="H189" s="588"/>
      <c r="I189" s="588"/>
      <c r="J189" s="588"/>
      <c r="K189" s="588"/>
      <c r="L189" s="588"/>
      <c r="M189" s="588"/>
      <c r="N189" s="588"/>
      <c r="O189" s="572"/>
      <c r="P189" s="305"/>
      <c r="Q189" s="305"/>
      <c r="R189" s="305"/>
      <c r="S189" s="305"/>
      <c r="T189" s="305"/>
      <c r="U189" s="305"/>
      <c r="V189" s="305"/>
    </row>
    <row r="190" spans="1:22" ht="20.25">
      <c r="A190" s="587"/>
      <c r="B190" s="587"/>
      <c r="C190" s="588"/>
      <c r="D190" s="588"/>
      <c r="E190" s="588"/>
      <c r="F190" s="588"/>
      <c r="G190" s="588"/>
      <c r="H190" s="588"/>
      <c r="I190" s="588"/>
      <c r="J190" s="588"/>
      <c r="K190" s="588"/>
      <c r="L190" s="588"/>
      <c r="M190" s="588"/>
      <c r="N190" s="588"/>
      <c r="O190" s="572"/>
      <c r="P190" s="305"/>
      <c r="Q190" s="305"/>
      <c r="R190" s="305"/>
      <c r="S190" s="305"/>
      <c r="T190" s="305"/>
      <c r="U190" s="305"/>
      <c r="V190" s="305"/>
    </row>
    <row r="191" spans="1:22" ht="20.25">
      <c r="A191" s="587"/>
      <c r="B191" s="587"/>
      <c r="C191" s="588"/>
      <c r="D191" s="588"/>
      <c r="E191" s="588"/>
      <c r="F191" s="588"/>
      <c r="G191" s="588"/>
      <c r="H191" s="588"/>
      <c r="I191" s="588"/>
      <c r="J191" s="588"/>
      <c r="K191" s="588"/>
      <c r="L191" s="588"/>
      <c r="M191" s="588"/>
      <c r="N191" s="588"/>
      <c r="O191" s="572"/>
      <c r="P191" s="305"/>
      <c r="Q191" s="305"/>
      <c r="R191" s="305"/>
      <c r="S191" s="305"/>
      <c r="T191" s="305"/>
      <c r="U191" s="305"/>
      <c r="V191" s="305"/>
    </row>
    <row r="192" spans="1:22" ht="20.25">
      <c r="A192" s="587"/>
      <c r="B192" s="587"/>
      <c r="C192" s="588"/>
      <c r="D192" s="588"/>
      <c r="E192" s="588"/>
      <c r="F192" s="588"/>
      <c r="G192" s="588"/>
      <c r="H192" s="588"/>
      <c r="I192" s="588"/>
      <c r="J192" s="588"/>
      <c r="K192" s="588"/>
      <c r="L192" s="588"/>
      <c r="M192" s="588"/>
      <c r="N192" s="588"/>
      <c r="O192" s="572"/>
      <c r="P192" s="305"/>
      <c r="Q192" s="305"/>
      <c r="R192" s="305"/>
      <c r="S192" s="305"/>
      <c r="T192" s="305"/>
      <c r="U192" s="305"/>
      <c r="V192" s="305"/>
    </row>
    <row r="193" spans="1:22" ht="20.25">
      <c r="A193" s="587"/>
      <c r="B193" s="587"/>
      <c r="C193" s="588"/>
      <c r="D193" s="588"/>
      <c r="E193" s="588"/>
      <c r="F193" s="588"/>
      <c r="G193" s="588"/>
      <c r="H193" s="588"/>
      <c r="I193" s="588"/>
      <c r="J193" s="588"/>
      <c r="K193" s="588"/>
      <c r="L193" s="588"/>
      <c r="M193" s="588"/>
      <c r="N193" s="588"/>
      <c r="O193" s="572"/>
      <c r="P193" s="305"/>
      <c r="Q193" s="305"/>
      <c r="R193" s="305"/>
      <c r="S193" s="305"/>
      <c r="T193" s="305"/>
      <c r="U193" s="305"/>
      <c r="V193" s="305"/>
    </row>
    <row r="194" spans="1:22" ht="20.25">
      <c r="A194" s="587"/>
      <c r="B194" s="587"/>
      <c r="C194" s="588"/>
      <c r="D194" s="588"/>
      <c r="E194" s="588"/>
      <c r="F194" s="588"/>
      <c r="G194" s="588"/>
      <c r="H194" s="588"/>
      <c r="I194" s="588"/>
      <c r="J194" s="588"/>
      <c r="K194" s="588"/>
      <c r="L194" s="588"/>
      <c r="M194" s="588"/>
      <c r="N194" s="588"/>
      <c r="O194" s="572"/>
      <c r="P194" s="305"/>
      <c r="Q194" s="305"/>
      <c r="R194" s="305"/>
      <c r="S194" s="305"/>
      <c r="T194" s="305"/>
      <c r="U194" s="305"/>
      <c r="V194" s="305"/>
    </row>
    <row r="195" spans="1:22" ht="20.25">
      <c r="A195" s="587"/>
      <c r="B195" s="587"/>
      <c r="C195" s="588"/>
      <c r="D195" s="588"/>
      <c r="E195" s="588"/>
      <c r="F195" s="588"/>
      <c r="G195" s="588"/>
      <c r="H195" s="588"/>
      <c r="I195" s="588"/>
      <c r="J195" s="588"/>
      <c r="K195" s="588"/>
      <c r="L195" s="588"/>
      <c r="M195" s="588"/>
      <c r="N195" s="588"/>
      <c r="O195" s="572"/>
      <c r="P195" s="305"/>
      <c r="Q195" s="305"/>
      <c r="R195" s="305"/>
      <c r="S195" s="305"/>
      <c r="T195" s="305"/>
      <c r="U195" s="305"/>
      <c r="V195" s="305"/>
    </row>
    <row r="196" spans="1:22" ht="20.25">
      <c r="A196" s="587"/>
      <c r="B196" s="587"/>
      <c r="C196" s="588"/>
      <c r="D196" s="588"/>
      <c r="E196" s="588"/>
      <c r="F196" s="588"/>
      <c r="G196" s="588"/>
      <c r="H196" s="588"/>
      <c r="I196" s="588"/>
      <c r="J196" s="588"/>
      <c r="K196" s="588"/>
      <c r="L196" s="588"/>
      <c r="M196" s="588"/>
      <c r="N196" s="588"/>
      <c r="O196" s="572"/>
      <c r="P196" s="305"/>
      <c r="Q196" s="305"/>
      <c r="R196" s="305"/>
      <c r="S196" s="305"/>
      <c r="T196" s="305"/>
      <c r="U196" s="305"/>
      <c r="V196" s="305"/>
    </row>
    <row r="197" spans="1:22" ht="20.25">
      <c r="A197" s="587"/>
      <c r="B197" s="587"/>
      <c r="C197" s="588"/>
      <c r="D197" s="588"/>
      <c r="E197" s="588"/>
      <c r="F197" s="588"/>
      <c r="G197" s="588"/>
      <c r="H197" s="588"/>
      <c r="I197" s="588"/>
      <c r="J197" s="588"/>
      <c r="K197" s="588"/>
      <c r="L197" s="588"/>
      <c r="M197" s="588"/>
      <c r="N197" s="588"/>
      <c r="O197" s="572"/>
      <c r="P197" s="305"/>
      <c r="Q197" s="305"/>
      <c r="R197" s="305"/>
      <c r="S197" s="305"/>
      <c r="T197" s="305"/>
      <c r="U197" s="305"/>
      <c r="V197" s="305"/>
    </row>
    <row r="198" spans="1:22" ht="20.25">
      <c r="A198" s="587"/>
      <c r="B198" s="587"/>
      <c r="C198" s="588"/>
      <c r="D198" s="588"/>
      <c r="E198" s="588"/>
      <c r="F198" s="588"/>
      <c r="G198" s="588"/>
      <c r="H198" s="588"/>
      <c r="I198" s="588"/>
      <c r="J198" s="588"/>
      <c r="K198" s="588"/>
      <c r="L198" s="588"/>
      <c r="M198" s="588"/>
      <c r="N198" s="588"/>
      <c r="O198" s="572"/>
      <c r="P198" s="305"/>
      <c r="Q198" s="305"/>
      <c r="R198" s="305"/>
      <c r="S198" s="305"/>
      <c r="T198" s="305"/>
      <c r="U198" s="305"/>
      <c r="V198" s="305"/>
    </row>
    <row r="199" spans="1:22" ht="20.25">
      <c r="A199" s="587"/>
      <c r="B199" s="587"/>
      <c r="C199" s="588"/>
      <c r="D199" s="588"/>
      <c r="E199" s="588"/>
      <c r="F199" s="588"/>
      <c r="G199" s="588"/>
      <c r="H199" s="588"/>
      <c r="I199" s="588"/>
      <c r="J199" s="588"/>
      <c r="K199" s="588"/>
      <c r="L199" s="588"/>
      <c r="M199" s="588"/>
      <c r="N199" s="588"/>
      <c r="O199" s="572"/>
      <c r="P199" s="305"/>
      <c r="Q199" s="305"/>
      <c r="R199" s="305"/>
      <c r="S199" s="305"/>
      <c r="T199" s="305"/>
      <c r="U199" s="305"/>
      <c r="V199" s="305"/>
    </row>
    <row r="200" spans="1:22" ht="20.25">
      <c r="A200" s="587"/>
      <c r="B200" s="587"/>
      <c r="C200" s="588"/>
      <c r="D200" s="588"/>
      <c r="E200" s="588"/>
      <c r="F200" s="588"/>
      <c r="G200" s="588"/>
      <c r="H200" s="588"/>
      <c r="I200" s="588"/>
      <c r="J200" s="588"/>
      <c r="K200" s="588"/>
      <c r="L200" s="588"/>
      <c r="M200" s="588"/>
      <c r="N200" s="588"/>
      <c r="O200" s="572"/>
      <c r="P200" s="305"/>
      <c r="Q200" s="305"/>
      <c r="R200" s="305"/>
      <c r="S200" s="305"/>
      <c r="T200" s="305"/>
      <c r="U200" s="305"/>
      <c r="V200" s="305"/>
    </row>
    <row r="201" spans="1:22" ht="20.25">
      <c r="A201" s="587"/>
      <c r="B201" s="587"/>
      <c r="C201" s="588"/>
      <c r="D201" s="588"/>
      <c r="E201" s="588"/>
      <c r="F201" s="588"/>
      <c r="G201" s="588"/>
      <c r="H201" s="588"/>
      <c r="I201" s="588"/>
      <c r="J201" s="588"/>
      <c r="K201" s="588"/>
      <c r="L201" s="588"/>
      <c r="M201" s="588"/>
      <c r="N201" s="588"/>
      <c r="O201" s="572"/>
      <c r="P201" s="305"/>
      <c r="Q201" s="305"/>
      <c r="R201" s="305"/>
      <c r="S201" s="305"/>
      <c r="T201" s="305"/>
      <c r="U201" s="305"/>
      <c r="V201" s="305"/>
    </row>
    <row r="202" spans="1:22" ht="20.25">
      <c r="A202" s="587"/>
      <c r="B202" s="587"/>
      <c r="C202" s="588"/>
      <c r="D202" s="588"/>
      <c r="E202" s="588"/>
      <c r="F202" s="588"/>
      <c r="G202" s="588"/>
      <c r="H202" s="588"/>
      <c r="I202" s="588"/>
      <c r="J202" s="588"/>
      <c r="K202" s="588"/>
      <c r="L202" s="588"/>
      <c r="M202" s="588"/>
      <c r="N202" s="588"/>
      <c r="O202" s="572"/>
      <c r="P202" s="305"/>
      <c r="Q202" s="305"/>
      <c r="R202" s="305"/>
      <c r="S202" s="305"/>
      <c r="T202" s="305"/>
      <c r="U202" s="305"/>
      <c r="V202" s="305"/>
    </row>
    <row r="203" spans="1:22" ht="20.25">
      <c r="A203" s="587"/>
      <c r="B203" s="587"/>
      <c r="C203" s="588"/>
      <c r="D203" s="588"/>
      <c r="E203" s="588"/>
      <c r="F203" s="588"/>
      <c r="G203" s="588"/>
      <c r="H203" s="588"/>
      <c r="I203" s="588"/>
      <c r="J203" s="588"/>
      <c r="K203" s="588"/>
      <c r="L203" s="588"/>
      <c r="M203" s="588"/>
      <c r="N203" s="588"/>
      <c r="O203" s="572"/>
      <c r="P203" s="305"/>
      <c r="Q203" s="305"/>
      <c r="R203" s="305"/>
      <c r="S203" s="305"/>
      <c r="T203" s="305"/>
      <c r="U203" s="305"/>
      <c r="V203" s="305"/>
    </row>
    <row r="204" spans="1:22" ht="20.25">
      <c r="A204" s="587"/>
      <c r="B204" s="587"/>
      <c r="C204" s="588"/>
      <c r="D204" s="588"/>
      <c r="E204" s="588"/>
      <c r="F204" s="588"/>
      <c r="G204" s="588"/>
      <c r="H204" s="588"/>
      <c r="I204" s="588"/>
      <c r="J204" s="588"/>
      <c r="K204" s="588"/>
      <c r="L204" s="588"/>
      <c r="M204" s="588"/>
      <c r="N204" s="588"/>
      <c r="O204" s="572"/>
      <c r="P204" s="305"/>
      <c r="Q204" s="305"/>
      <c r="R204" s="305"/>
      <c r="S204" s="305"/>
      <c r="T204" s="305"/>
      <c r="U204" s="305"/>
      <c r="V204" s="305"/>
    </row>
    <row r="205" spans="1:22" ht="20.25">
      <c r="A205" s="587"/>
      <c r="B205" s="587"/>
      <c r="C205" s="588"/>
      <c r="D205" s="588"/>
      <c r="E205" s="588"/>
      <c r="F205" s="588"/>
      <c r="G205" s="588"/>
      <c r="H205" s="588"/>
      <c r="I205" s="588"/>
      <c r="J205" s="588"/>
      <c r="K205" s="588"/>
      <c r="L205" s="588"/>
      <c r="M205" s="588"/>
      <c r="N205" s="588"/>
      <c r="O205" s="572"/>
      <c r="P205" s="305"/>
      <c r="Q205" s="305"/>
      <c r="R205" s="305"/>
      <c r="S205" s="305"/>
      <c r="T205" s="305"/>
      <c r="U205" s="305"/>
      <c r="V205" s="305"/>
    </row>
    <row r="206" spans="1:22" ht="20.25">
      <c r="A206" s="587"/>
      <c r="B206" s="587"/>
      <c r="C206" s="588"/>
      <c r="D206" s="588"/>
      <c r="E206" s="588"/>
      <c r="F206" s="588"/>
      <c r="G206" s="588"/>
      <c r="H206" s="588"/>
      <c r="I206" s="588"/>
      <c r="J206" s="588"/>
      <c r="K206" s="588"/>
      <c r="L206" s="588"/>
      <c r="M206" s="588"/>
      <c r="N206" s="588"/>
      <c r="O206" s="572"/>
      <c r="P206" s="305"/>
      <c r="Q206" s="305"/>
      <c r="R206" s="305"/>
      <c r="S206" s="305"/>
      <c r="T206" s="305"/>
      <c r="U206" s="305"/>
      <c r="V206" s="305"/>
    </row>
    <row r="207" spans="1:22" ht="20.25">
      <c r="A207" s="587"/>
      <c r="B207" s="587"/>
      <c r="C207" s="588"/>
      <c r="D207" s="588"/>
      <c r="E207" s="588"/>
      <c r="F207" s="588"/>
      <c r="G207" s="588"/>
      <c r="H207" s="588"/>
      <c r="I207" s="588"/>
      <c r="J207" s="588"/>
      <c r="K207" s="588"/>
      <c r="L207" s="588"/>
      <c r="M207" s="588"/>
      <c r="N207" s="588"/>
      <c r="O207" s="572"/>
      <c r="P207" s="305"/>
      <c r="Q207" s="305"/>
      <c r="R207" s="305"/>
      <c r="S207" s="305"/>
      <c r="T207" s="305"/>
      <c r="U207" s="305"/>
      <c r="V207" s="305"/>
    </row>
    <row r="208" spans="1:22" ht="20.25">
      <c r="A208" s="587"/>
      <c r="B208" s="587"/>
      <c r="C208" s="588"/>
      <c r="D208" s="588"/>
      <c r="E208" s="588"/>
      <c r="F208" s="588"/>
      <c r="G208" s="588"/>
      <c r="H208" s="588"/>
      <c r="I208" s="588"/>
      <c r="J208" s="588"/>
      <c r="K208" s="588"/>
      <c r="L208" s="588"/>
      <c r="M208" s="588"/>
      <c r="N208" s="588"/>
      <c r="O208" s="572"/>
      <c r="P208" s="305"/>
      <c r="Q208" s="305"/>
      <c r="R208" s="305"/>
      <c r="S208" s="305"/>
      <c r="T208" s="305"/>
      <c r="U208" s="305"/>
      <c r="V208" s="305"/>
    </row>
    <row r="209" spans="1:22" ht="20.25">
      <c r="A209" s="587"/>
      <c r="B209" s="587"/>
      <c r="C209" s="588"/>
      <c r="D209" s="588"/>
      <c r="E209" s="588"/>
      <c r="F209" s="588"/>
      <c r="G209" s="588"/>
      <c r="H209" s="588"/>
      <c r="I209" s="588"/>
      <c r="J209" s="588"/>
      <c r="K209" s="588"/>
      <c r="L209" s="588"/>
      <c r="M209" s="588"/>
      <c r="N209" s="588"/>
      <c r="O209" s="572"/>
      <c r="P209" s="305"/>
      <c r="Q209" s="305"/>
      <c r="R209" s="305"/>
      <c r="S209" s="305"/>
      <c r="T209" s="305"/>
      <c r="U209" s="305"/>
      <c r="V209" s="305"/>
    </row>
    <row r="210" spans="1:22" ht="20.25">
      <c r="A210" s="587"/>
      <c r="B210" s="587"/>
      <c r="C210" s="588"/>
      <c r="D210" s="588"/>
      <c r="E210" s="588"/>
      <c r="F210" s="588"/>
      <c r="G210" s="588"/>
      <c r="H210" s="588"/>
      <c r="I210" s="588"/>
      <c r="J210" s="588"/>
      <c r="K210" s="588"/>
      <c r="L210" s="588"/>
      <c r="M210" s="588"/>
      <c r="N210" s="588"/>
      <c r="O210" s="572"/>
      <c r="P210" s="305"/>
      <c r="Q210" s="305"/>
      <c r="R210" s="305"/>
      <c r="S210" s="305"/>
      <c r="T210" s="305"/>
      <c r="U210" s="305"/>
      <c r="V210" s="305"/>
    </row>
    <row r="211" spans="1:22" ht="20.25">
      <c r="A211" s="587"/>
      <c r="B211" s="587"/>
      <c r="C211" s="588"/>
      <c r="D211" s="588"/>
      <c r="E211" s="588"/>
      <c r="F211" s="588"/>
      <c r="G211" s="588"/>
      <c r="H211" s="588"/>
      <c r="I211" s="588"/>
      <c r="J211" s="588"/>
      <c r="K211" s="588"/>
      <c r="L211" s="588"/>
      <c r="M211" s="588"/>
      <c r="N211" s="588"/>
      <c r="O211" s="572"/>
      <c r="P211" s="305"/>
      <c r="Q211" s="305"/>
      <c r="R211" s="305"/>
      <c r="S211" s="305"/>
      <c r="T211" s="305"/>
      <c r="U211" s="305"/>
      <c r="V211" s="305"/>
    </row>
    <row r="212" spans="1:22" ht="20.25">
      <c r="A212" s="587"/>
      <c r="B212" s="587"/>
      <c r="C212" s="588"/>
      <c r="D212" s="588"/>
      <c r="E212" s="588"/>
      <c r="F212" s="588"/>
      <c r="G212" s="588"/>
      <c r="H212" s="588"/>
      <c r="I212" s="588"/>
      <c r="J212" s="588"/>
      <c r="K212" s="588"/>
      <c r="L212" s="588"/>
      <c r="M212" s="588"/>
      <c r="N212" s="588"/>
      <c r="O212" s="572"/>
      <c r="P212" s="305"/>
      <c r="Q212" s="305"/>
      <c r="R212" s="305"/>
      <c r="S212" s="305"/>
      <c r="T212" s="305"/>
      <c r="U212" s="305"/>
      <c r="V212" s="305"/>
    </row>
    <row r="213" spans="1:22" ht="20.25">
      <c r="A213" s="587"/>
      <c r="B213" s="587"/>
      <c r="C213" s="588"/>
      <c r="D213" s="588"/>
      <c r="E213" s="588"/>
      <c r="F213" s="588"/>
      <c r="G213" s="588"/>
      <c r="H213" s="588"/>
      <c r="I213" s="588"/>
      <c r="J213" s="588"/>
      <c r="K213" s="588"/>
      <c r="L213" s="588"/>
      <c r="M213" s="588"/>
      <c r="N213" s="588"/>
      <c r="O213" s="572"/>
      <c r="P213" s="305"/>
      <c r="Q213" s="305"/>
      <c r="R213" s="305"/>
      <c r="S213" s="305"/>
      <c r="T213" s="305"/>
      <c r="U213" s="305"/>
      <c r="V213" s="305"/>
    </row>
    <row r="214" spans="1:22" ht="20.25">
      <c r="A214" s="587"/>
      <c r="B214" s="587"/>
      <c r="C214" s="588"/>
      <c r="D214" s="588"/>
      <c r="E214" s="588"/>
      <c r="F214" s="588"/>
      <c r="G214" s="588"/>
      <c r="H214" s="588"/>
      <c r="I214" s="588"/>
      <c r="J214" s="588"/>
      <c r="K214" s="588"/>
      <c r="L214" s="588"/>
      <c r="M214" s="588"/>
      <c r="N214" s="588"/>
      <c r="O214" s="572"/>
      <c r="P214" s="305"/>
      <c r="Q214" s="305"/>
      <c r="R214" s="305"/>
      <c r="S214" s="305"/>
      <c r="T214" s="305"/>
      <c r="U214" s="305"/>
      <c r="V214" s="305"/>
    </row>
    <row r="215" spans="1:22" ht="20.25">
      <c r="A215" s="587"/>
      <c r="B215" s="587"/>
      <c r="C215" s="588"/>
      <c r="D215" s="588"/>
      <c r="E215" s="588"/>
      <c r="F215" s="588"/>
      <c r="G215" s="588"/>
      <c r="H215" s="588"/>
      <c r="I215" s="588"/>
      <c r="J215" s="588"/>
      <c r="K215" s="588"/>
      <c r="L215" s="588"/>
      <c r="M215" s="588"/>
      <c r="N215" s="588"/>
      <c r="O215" s="572"/>
      <c r="P215" s="305"/>
      <c r="Q215" s="305"/>
      <c r="R215" s="305"/>
      <c r="S215" s="305"/>
      <c r="T215" s="305"/>
      <c r="U215" s="305"/>
      <c r="V215" s="305"/>
    </row>
    <row r="216" spans="1:22" ht="20.25">
      <c r="A216" s="587"/>
      <c r="B216" s="587"/>
      <c r="C216" s="588"/>
      <c r="D216" s="588"/>
      <c r="E216" s="588"/>
      <c r="F216" s="588"/>
      <c r="G216" s="588"/>
      <c r="H216" s="588"/>
      <c r="I216" s="588"/>
      <c r="J216" s="588"/>
      <c r="K216" s="588"/>
      <c r="L216" s="588"/>
      <c r="M216" s="588"/>
      <c r="N216" s="588"/>
      <c r="O216" s="572"/>
      <c r="P216" s="305"/>
      <c r="Q216" s="305"/>
      <c r="R216" s="305"/>
      <c r="S216" s="305"/>
      <c r="T216" s="305"/>
      <c r="U216" s="305"/>
      <c r="V216" s="305"/>
    </row>
    <row r="217" spans="1:22" ht="20.25">
      <c r="A217" s="587"/>
      <c r="B217" s="587"/>
      <c r="C217" s="588"/>
      <c r="D217" s="588"/>
      <c r="E217" s="588"/>
      <c r="F217" s="588"/>
      <c r="G217" s="588"/>
      <c r="H217" s="588"/>
      <c r="I217" s="588"/>
      <c r="J217" s="588"/>
      <c r="K217" s="588"/>
      <c r="L217" s="588"/>
      <c r="M217" s="588"/>
      <c r="N217" s="588"/>
      <c r="O217" s="572"/>
      <c r="P217" s="305"/>
      <c r="Q217" s="305"/>
      <c r="R217" s="305"/>
      <c r="S217" s="305"/>
      <c r="T217" s="305"/>
      <c r="U217" s="305"/>
      <c r="V217" s="305"/>
    </row>
    <row r="218" spans="1:22" ht="20.25">
      <c r="A218" s="587"/>
      <c r="B218" s="587"/>
      <c r="C218" s="588"/>
      <c r="D218" s="588"/>
      <c r="E218" s="588"/>
      <c r="F218" s="588"/>
      <c r="G218" s="588"/>
      <c r="H218" s="588"/>
      <c r="I218" s="588"/>
      <c r="J218" s="588"/>
      <c r="K218" s="588"/>
      <c r="L218" s="588"/>
      <c r="M218" s="588"/>
      <c r="N218" s="588"/>
      <c r="O218" s="572"/>
      <c r="P218" s="305"/>
      <c r="Q218" s="305"/>
      <c r="R218" s="305"/>
      <c r="S218" s="305"/>
      <c r="T218" s="305"/>
      <c r="U218" s="305"/>
      <c r="V218" s="305"/>
    </row>
    <row r="219" spans="1:22" ht="20.25">
      <c r="A219" s="587"/>
      <c r="B219" s="587"/>
      <c r="C219" s="588"/>
      <c r="D219" s="588"/>
      <c r="E219" s="588"/>
      <c r="F219" s="588"/>
      <c r="G219" s="588"/>
      <c r="H219" s="588"/>
      <c r="I219" s="588"/>
      <c r="J219" s="588"/>
      <c r="K219" s="588"/>
      <c r="L219" s="588"/>
      <c r="M219" s="588"/>
      <c r="N219" s="588"/>
      <c r="O219" s="572"/>
      <c r="P219" s="305"/>
      <c r="Q219" s="305"/>
      <c r="R219" s="305"/>
      <c r="S219" s="305"/>
      <c r="T219" s="305"/>
      <c r="U219" s="305"/>
      <c r="V219" s="305"/>
    </row>
    <row r="220" spans="1:22" ht="20.25">
      <c r="A220" s="587"/>
      <c r="B220" s="587"/>
      <c r="C220" s="588"/>
      <c r="D220" s="588"/>
      <c r="E220" s="588"/>
      <c r="F220" s="588"/>
      <c r="G220" s="588"/>
      <c r="H220" s="588"/>
      <c r="I220" s="588"/>
      <c r="J220" s="588"/>
      <c r="K220" s="588"/>
      <c r="L220" s="588"/>
      <c r="M220" s="588"/>
      <c r="N220" s="588"/>
      <c r="O220" s="572"/>
      <c r="P220" s="305"/>
      <c r="Q220" s="305"/>
      <c r="R220" s="305"/>
      <c r="S220" s="305"/>
      <c r="T220" s="305"/>
      <c r="U220" s="305"/>
      <c r="V220" s="305"/>
    </row>
    <row r="221" spans="1:22" ht="20.25">
      <c r="A221" s="587"/>
      <c r="B221" s="587"/>
      <c r="C221" s="588"/>
      <c r="D221" s="588"/>
      <c r="E221" s="588"/>
      <c r="F221" s="588"/>
      <c r="G221" s="588"/>
      <c r="H221" s="588"/>
      <c r="I221" s="588"/>
      <c r="J221" s="588"/>
      <c r="K221" s="588"/>
      <c r="L221" s="588"/>
      <c r="M221" s="588"/>
      <c r="N221" s="588"/>
      <c r="O221" s="572"/>
      <c r="P221" s="305"/>
      <c r="Q221" s="305"/>
      <c r="R221" s="305"/>
      <c r="S221" s="305"/>
      <c r="T221" s="305"/>
      <c r="U221" s="305"/>
      <c r="V221" s="305"/>
    </row>
    <row r="222" spans="1:22" ht="20.25">
      <c r="A222" s="587"/>
      <c r="B222" s="587"/>
      <c r="C222" s="588"/>
      <c r="D222" s="588"/>
      <c r="E222" s="588"/>
      <c r="F222" s="588"/>
      <c r="G222" s="588"/>
      <c r="H222" s="588"/>
      <c r="I222" s="588"/>
      <c r="J222" s="588"/>
      <c r="K222" s="588"/>
      <c r="L222" s="588"/>
      <c r="M222" s="588"/>
      <c r="N222" s="588"/>
      <c r="O222" s="572"/>
      <c r="P222" s="305"/>
      <c r="Q222" s="305"/>
      <c r="R222" s="305"/>
      <c r="S222" s="305"/>
      <c r="T222" s="305"/>
      <c r="U222" s="305"/>
      <c r="V222" s="305"/>
    </row>
    <row r="223" spans="1:22" ht="20.25">
      <c r="A223" s="587"/>
      <c r="B223" s="587"/>
      <c r="C223" s="588"/>
      <c r="D223" s="588"/>
      <c r="E223" s="588"/>
      <c r="F223" s="588"/>
      <c r="G223" s="588"/>
      <c r="H223" s="588"/>
      <c r="I223" s="588"/>
      <c r="J223" s="588"/>
      <c r="K223" s="588"/>
      <c r="L223" s="588"/>
      <c r="M223" s="588"/>
      <c r="N223" s="588"/>
      <c r="O223" s="572"/>
      <c r="P223" s="305"/>
      <c r="Q223" s="305"/>
      <c r="R223" s="305"/>
      <c r="S223" s="305"/>
      <c r="T223" s="305"/>
      <c r="U223" s="305"/>
      <c r="V223" s="305"/>
    </row>
    <row r="224" spans="1:22" ht="20.25">
      <c r="A224" s="587"/>
      <c r="B224" s="587"/>
      <c r="C224" s="588"/>
      <c r="D224" s="588"/>
      <c r="E224" s="588"/>
      <c r="F224" s="588"/>
      <c r="G224" s="588"/>
      <c r="H224" s="588"/>
      <c r="I224" s="588"/>
      <c r="J224" s="588"/>
      <c r="K224" s="588"/>
      <c r="L224" s="588"/>
      <c r="M224" s="588"/>
      <c r="N224" s="588"/>
      <c r="O224" s="572"/>
      <c r="P224" s="305"/>
      <c r="Q224" s="305"/>
      <c r="R224" s="305"/>
      <c r="S224" s="305"/>
      <c r="T224" s="305"/>
      <c r="U224" s="305"/>
      <c r="V224" s="305"/>
    </row>
    <row r="225" spans="1:22" ht="20.25">
      <c r="A225" s="587"/>
      <c r="B225" s="587"/>
      <c r="C225" s="588"/>
      <c r="D225" s="588"/>
      <c r="E225" s="588"/>
      <c r="F225" s="588"/>
      <c r="G225" s="588"/>
      <c r="H225" s="588"/>
      <c r="I225" s="588"/>
      <c r="J225" s="588"/>
      <c r="K225" s="588"/>
      <c r="L225" s="588"/>
      <c r="M225" s="588"/>
      <c r="N225" s="588"/>
      <c r="O225" s="572"/>
      <c r="P225" s="305"/>
      <c r="Q225" s="305"/>
      <c r="R225" s="305"/>
      <c r="S225" s="305"/>
      <c r="T225" s="305"/>
      <c r="U225" s="305"/>
      <c r="V225" s="305"/>
    </row>
    <row r="226" spans="1:22" ht="20.25">
      <c r="A226" s="587"/>
      <c r="B226" s="587"/>
      <c r="C226" s="588"/>
      <c r="D226" s="588"/>
      <c r="E226" s="588"/>
      <c r="F226" s="588"/>
      <c r="G226" s="588"/>
      <c r="H226" s="588"/>
      <c r="I226" s="588"/>
      <c r="J226" s="588"/>
      <c r="K226" s="588"/>
      <c r="L226" s="588"/>
      <c r="M226" s="588"/>
      <c r="N226" s="588"/>
      <c r="O226" s="572"/>
      <c r="P226" s="305"/>
      <c r="Q226" s="305"/>
      <c r="R226" s="305"/>
      <c r="S226" s="305"/>
      <c r="T226" s="305"/>
      <c r="U226" s="305"/>
      <c r="V226" s="305"/>
    </row>
    <row r="227" spans="1:22" ht="20.25">
      <c r="A227" s="587"/>
      <c r="B227" s="587"/>
      <c r="C227" s="588"/>
      <c r="D227" s="588"/>
      <c r="E227" s="588"/>
      <c r="F227" s="588"/>
      <c r="G227" s="588"/>
      <c r="H227" s="588"/>
      <c r="I227" s="588"/>
      <c r="J227" s="588"/>
      <c r="K227" s="588"/>
      <c r="L227" s="588"/>
      <c r="M227" s="588"/>
      <c r="N227" s="588"/>
      <c r="O227" s="572"/>
      <c r="P227" s="305"/>
      <c r="Q227" s="305"/>
      <c r="R227" s="305"/>
      <c r="S227" s="305"/>
      <c r="T227" s="305"/>
      <c r="U227" s="305"/>
      <c r="V227" s="305"/>
    </row>
    <row r="228" spans="1:22" ht="20.25">
      <c r="A228" s="587"/>
      <c r="B228" s="587"/>
      <c r="C228" s="588"/>
      <c r="D228" s="588"/>
      <c r="E228" s="588"/>
      <c r="F228" s="588"/>
      <c r="G228" s="588"/>
      <c r="H228" s="588"/>
      <c r="I228" s="588"/>
      <c r="J228" s="588"/>
      <c r="K228" s="588"/>
      <c r="L228" s="588"/>
      <c r="M228" s="588"/>
      <c r="N228" s="588"/>
      <c r="O228" s="572"/>
      <c r="P228" s="305"/>
      <c r="Q228" s="305"/>
      <c r="R228" s="305"/>
      <c r="S228" s="305"/>
      <c r="T228" s="305"/>
      <c r="U228" s="305"/>
      <c r="V228" s="305"/>
    </row>
    <row r="229" spans="1:22" ht="20.25">
      <c r="A229" s="587"/>
      <c r="B229" s="587"/>
      <c r="C229" s="588"/>
      <c r="D229" s="588"/>
      <c r="E229" s="588"/>
      <c r="F229" s="588"/>
      <c r="G229" s="588"/>
      <c r="H229" s="588"/>
      <c r="I229" s="588"/>
      <c r="J229" s="588"/>
      <c r="K229" s="588"/>
      <c r="L229" s="588"/>
      <c r="M229" s="588"/>
      <c r="N229" s="588"/>
      <c r="O229" s="572"/>
      <c r="P229" s="305"/>
      <c r="Q229" s="305"/>
      <c r="R229" s="305"/>
      <c r="S229" s="305"/>
      <c r="T229" s="305"/>
      <c r="U229" s="305"/>
      <c r="V229" s="305"/>
    </row>
    <row r="230" spans="1:22" ht="20.25">
      <c r="A230" s="587"/>
      <c r="B230" s="587"/>
      <c r="C230" s="588"/>
      <c r="D230" s="588"/>
      <c r="E230" s="588"/>
      <c r="F230" s="588"/>
      <c r="G230" s="588"/>
      <c r="H230" s="588"/>
      <c r="I230" s="588"/>
      <c r="J230" s="588"/>
      <c r="K230" s="588"/>
      <c r="L230" s="588"/>
      <c r="M230" s="588"/>
      <c r="N230" s="588"/>
      <c r="O230" s="572"/>
      <c r="P230" s="305"/>
      <c r="Q230" s="305"/>
      <c r="R230" s="305"/>
      <c r="S230" s="305"/>
      <c r="T230" s="305"/>
      <c r="U230" s="305"/>
      <c r="V230" s="305"/>
    </row>
    <row r="231" spans="1:22" ht="20.25">
      <c r="A231" s="587"/>
      <c r="B231" s="587"/>
      <c r="C231" s="588"/>
      <c r="D231" s="588"/>
      <c r="E231" s="588"/>
      <c r="F231" s="588"/>
      <c r="G231" s="588"/>
      <c r="H231" s="588"/>
      <c r="I231" s="588"/>
      <c r="J231" s="588"/>
      <c r="K231" s="588"/>
      <c r="L231" s="588"/>
      <c r="M231" s="588"/>
      <c r="N231" s="588"/>
      <c r="O231" s="572"/>
      <c r="P231" s="305"/>
      <c r="Q231" s="305"/>
      <c r="R231" s="305"/>
      <c r="S231" s="305"/>
      <c r="T231" s="305"/>
      <c r="U231" s="305"/>
      <c r="V231" s="305"/>
    </row>
    <row r="232" spans="1:22" ht="20.25">
      <c r="A232" s="587"/>
      <c r="B232" s="587"/>
      <c r="C232" s="588"/>
      <c r="D232" s="588"/>
      <c r="E232" s="588"/>
      <c r="F232" s="588"/>
      <c r="G232" s="588"/>
      <c r="H232" s="588"/>
      <c r="I232" s="588"/>
      <c r="J232" s="588"/>
      <c r="K232" s="588"/>
      <c r="L232" s="588"/>
      <c r="M232" s="588"/>
      <c r="N232" s="588"/>
      <c r="O232" s="572"/>
      <c r="P232" s="305"/>
      <c r="Q232" s="305"/>
      <c r="R232" s="305"/>
      <c r="S232" s="305"/>
      <c r="T232" s="305"/>
      <c r="U232" s="305"/>
      <c r="V232" s="305"/>
    </row>
    <row r="233" spans="1:22" ht="20.25">
      <c r="A233" s="587"/>
      <c r="B233" s="587"/>
      <c r="C233" s="588"/>
      <c r="D233" s="588"/>
      <c r="E233" s="588"/>
      <c r="F233" s="588"/>
      <c r="G233" s="588"/>
      <c r="H233" s="588"/>
      <c r="I233" s="588"/>
      <c r="J233" s="588"/>
      <c r="K233" s="588"/>
      <c r="L233" s="588"/>
      <c r="M233" s="588"/>
      <c r="N233" s="588"/>
      <c r="O233" s="572"/>
      <c r="P233" s="305"/>
      <c r="Q233" s="305"/>
      <c r="R233" s="305"/>
      <c r="S233" s="305"/>
      <c r="T233" s="305"/>
      <c r="U233" s="305"/>
      <c r="V233" s="305"/>
    </row>
    <row r="234" spans="1:22" ht="20.25">
      <c r="A234" s="587"/>
      <c r="B234" s="587"/>
      <c r="C234" s="588"/>
      <c r="D234" s="588"/>
      <c r="E234" s="588"/>
      <c r="F234" s="588"/>
      <c r="G234" s="588"/>
      <c r="H234" s="588"/>
      <c r="I234" s="588"/>
      <c r="J234" s="588"/>
      <c r="K234" s="588"/>
      <c r="L234" s="588"/>
      <c r="M234" s="588"/>
      <c r="N234" s="588"/>
      <c r="O234" s="572"/>
      <c r="P234" s="305"/>
      <c r="Q234" s="305"/>
      <c r="R234" s="305"/>
      <c r="S234" s="305"/>
      <c r="T234" s="305"/>
      <c r="U234" s="305"/>
      <c r="V234" s="305"/>
    </row>
    <row r="235" spans="1:22" ht="20.25">
      <c r="A235" s="587"/>
      <c r="B235" s="587"/>
      <c r="C235" s="588"/>
      <c r="D235" s="588"/>
      <c r="E235" s="588"/>
      <c r="F235" s="588"/>
      <c r="G235" s="588"/>
      <c r="H235" s="588"/>
      <c r="I235" s="588"/>
      <c r="J235" s="588"/>
      <c r="K235" s="588"/>
      <c r="L235" s="588"/>
      <c r="M235" s="588"/>
      <c r="N235" s="588"/>
      <c r="O235" s="572"/>
      <c r="P235" s="305"/>
      <c r="Q235" s="305"/>
      <c r="R235" s="305"/>
      <c r="S235" s="305"/>
      <c r="T235" s="305"/>
      <c r="U235" s="305"/>
      <c r="V235" s="305"/>
    </row>
    <row r="236" spans="1:22" ht="20.25">
      <c r="A236" s="587"/>
      <c r="B236" s="587"/>
      <c r="C236" s="588"/>
      <c r="D236" s="588"/>
      <c r="E236" s="588"/>
      <c r="F236" s="588"/>
      <c r="G236" s="588"/>
      <c r="H236" s="588"/>
      <c r="I236" s="588"/>
      <c r="J236" s="588"/>
      <c r="K236" s="588"/>
      <c r="L236" s="588"/>
      <c r="M236" s="588"/>
      <c r="N236" s="588"/>
      <c r="O236" s="572"/>
      <c r="P236" s="305"/>
      <c r="Q236" s="305"/>
      <c r="R236" s="305"/>
      <c r="S236" s="305"/>
      <c r="T236" s="305"/>
      <c r="U236" s="305"/>
      <c r="V236" s="305"/>
    </row>
    <row r="237" spans="1:22" ht="20.25">
      <c r="A237" s="587"/>
      <c r="B237" s="587"/>
      <c r="C237" s="588"/>
      <c r="D237" s="588"/>
      <c r="E237" s="588"/>
      <c r="F237" s="588"/>
      <c r="G237" s="588"/>
      <c r="H237" s="588"/>
      <c r="I237" s="588"/>
      <c r="J237" s="588"/>
      <c r="K237" s="588"/>
      <c r="L237" s="588"/>
      <c r="M237" s="588"/>
      <c r="N237" s="588"/>
      <c r="O237" s="572"/>
      <c r="P237" s="305"/>
      <c r="Q237" s="305"/>
      <c r="R237" s="305"/>
      <c r="S237" s="305"/>
      <c r="T237" s="305"/>
      <c r="U237" s="305"/>
      <c r="V237" s="305"/>
    </row>
    <row r="238" spans="1:22" ht="20.25">
      <c r="A238" s="587"/>
      <c r="B238" s="587"/>
      <c r="C238" s="588"/>
      <c r="D238" s="588"/>
      <c r="E238" s="588"/>
      <c r="F238" s="588"/>
      <c r="G238" s="588"/>
      <c r="H238" s="588"/>
      <c r="I238" s="588"/>
      <c r="J238" s="588"/>
      <c r="K238" s="588"/>
      <c r="L238" s="588"/>
      <c r="M238" s="588"/>
      <c r="N238" s="588"/>
      <c r="O238" s="572"/>
      <c r="P238" s="305"/>
      <c r="Q238" s="305"/>
      <c r="R238" s="305"/>
      <c r="S238" s="305"/>
      <c r="T238" s="305"/>
      <c r="U238" s="305"/>
      <c r="V238" s="305"/>
    </row>
    <row r="239" spans="1:22" ht="20.25">
      <c r="A239" s="587"/>
      <c r="B239" s="587"/>
      <c r="C239" s="588"/>
      <c r="D239" s="588"/>
      <c r="E239" s="588"/>
      <c r="F239" s="588"/>
      <c r="G239" s="588"/>
      <c r="H239" s="588"/>
      <c r="I239" s="588"/>
      <c r="J239" s="588"/>
      <c r="K239" s="588"/>
      <c r="L239" s="588"/>
      <c r="M239" s="588"/>
      <c r="N239" s="588"/>
      <c r="O239" s="572"/>
      <c r="P239" s="305"/>
      <c r="Q239" s="305"/>
      <c r="R239" s="305"/>
      <c r="S239" s="305"/>
      <c r="T239" s="305"/>
      <c r="U239" s="305"/>
      <c r="V239" s="305"/>
    </row>
    <row r="240" spans="1:22" ht="20.25">
      <c r="A240" s="587"/>
      <c r="B240" s="587"/>
      <c r="C240" s="588"/>
      <c r="D240" s="588"/>
      <c r="E240" s="588"/>
      <c r="F240" s="588"/>
      <c r="G240" s="588"/>
      <c r="H240" s="588"/>
      <c r="I240" s="588"/>
      <c r="J240" s="588"/>
      <c r="K240" s="588"/>
      <c r="L240" s="588"/>
      <c r="M240" s="588"/>
      <c r="N240" s="588"/>
      <c r="O240" s="572"/>
      <c r="P240" s="305"/>
      <c r="Q240" s="305"/>
      <c r="R240" s="305"/>
      <c r="S240" s="305"/>
      <c r="T240" s="305"/>
      <c r="U240" s="305"/>
      <c r="V240" s="305"/>
    </row>
    <row r="241" spans="1:22" ht="20.25">
      <c r="A241" s="587"/>
      <c r="B241" s="587"/>
      <c r="C241" s="588"/>
      <c r="D241" s="588"/>
      <c r="E241" s="588"/>
      <c r="F241" s="588"/>
      <c r="G241" s="588"/>
      <c r="H241" s="588"/>
      <c r="I241" s="588"/>
      <c r="J241" s="588"/>
      <c r="K241" s="588"/>
      <c r="L241" s="588"/>
      <c r="M241" s="588"/>
      <c r="N241" s="588"/>
      <c r="O241" s="572"/>
      <c r="P241" s="305"/>
      <c r="Q241" s="305"/>
      <c r="R241" s="305"/>
      <c r="S241" s="305"/>
      <c r="T241" s="305"/>
      <c r="U241" s="305"/>
      <c r="V241" s="305"/>
    </row>
    <row r="242" spans="1:22" ht="20.25">
      <c r="A242" s="587"/>
      <c r="B242" s="587"/>
      <c r="C242" s="588"/>
      <c r="D242" s="588"/>
      <c r="E242" s="588"/>
      <c r="F242" s="588"/>
      <c r="G242" s="588"/>
      <c r="H242" s="588"/>
      <c r="I242" s="588"/>
      <c r="J242" s="588"/>
      <c r="K242" s="588"/>
      <c r="L242" s="588"/>
      <c r="M242" s="588"/>
      <c r="N242" s="588"/>
      <c r="O242" s="572"/>
      <c r="P242" s="305"/>
      <c r="Q242" s="305"/>
      <c r="R242" s="305"/>
      <c r="S242" s="305"/>
      <c r="T242" s="305"/>
      <c r="U242" s="305"/>
      <c r="V242" s="305"/>
    </row>
    <row r="243" spans="1:22" ht="20.25">
      <c r="A243" s="587"/>
      <c r="B243" s="587"/>
      <c r="C243" s="588"/>
      <c r="D243" s="588"/>
      <c r="E243" s="588"/>
      <c r="F243" s="588"/>
      <c r="G243" s="588"/>
      <c r="H243" s="588"/>
      <c r="I243" s="588"/>
      <c r="J243" s="588"/>
      <c r="K243" s="588"/>
      <c r="L243" s="588"/>
      <c r="M243" s="588"/>
      <c r="N243" s="588"/>
      <c r="O243" s="572"/>
      <c r="P243" s="305"/>
      <c r="Q243" s="305"/>
      <c r="R243" s="305"/>
      <c r="S243" s="305"/>
      <c r="T243" s="305"/>
      <c r="U243" s="305"/>
      <c r="V243" s="305"/>
    </row>
    <row r="244" spans="1:22" ht="20.25">
      <c r="A244" s="587"/>
      <c r="B244" s="587"/>
      <c r="C244" s="588"/>
      <c r="D244" s="588"/>
      <c r="E244" s="588"/>
      <c r="F244" s="588"/>
      <c r="G244" s="588"/>
      <c r="H244" s="588"/>
      <c r="I244" s="588"/>
      <c r="J244" s="588"/>
      <c r="K244" s="588"/>
      <c r="L244" s="588"/>
      <c r="M244" s="588"/>
      <c r="N244" s="588"/>
      <c r="O244" s="572"/>
      <c r="P244" s="305"/>
      <c r="Q244" s="305"/>
      <c r="R244" s="305"/>
      <c r="S244" s="305"/>
      <c r="T244" s="305"/>
      <c r="U244" s="305"/>
      <c r="V244" s="305"/>
    </row>
    <row r="245" spans="1:22" ht="20.25">
      <c r="A245" s="587"/>
      <c r="B245" s="587"/>
      <c r="C245" s="588"/>
      <c r="D245" s="588"/>
      <c r="E245" s="588"/>
      <c r="F245" s="588"/>
      <c r="G245" s="588"/>
      <c r="H245" s="588"/>
      <c r="I245" s="588"/>
      <c r="J245" s="588"/>
      <c r="K245" s="588"/>
      <c r="L245" s="588"/>
      <c r="M245" s="588"/>
      <c r="N245" s="588"/>
      <c r="O245" s="572"/>
      <c r="P245" s="305"/>
      <c r="Q245" s="305"/>
      <c r="R245" s="305"/>
      <c r="S245" s="305"/>
      <c r="T245" s="305"/>
      <c r="U245" s="305"/>
      <c r="V245" s="305"/>
    </row>
    <row r="246" spans="1:22" ht="20.25">
      <c r="A246" s="587"/>
      <c r="B246" s="587"/>
      <c r="C246" s="588"/>
      <c r="D246" s="588"/>
      <c r="E246" s="588"/>
      <c r="F246" s="588"/>
      <c r="G246" s="588"/>
      <c r="H246" s="588"/>
      <c r="I246" s="588"/>
      <c r="J246" s="588"/>
      <c r="K246" s="588"/>
      <c r="L246" s="588"/>
      <c r="M246" s="588"/>
      <c r="N246" s="588"/>
      <c r="O246" s="572"/>
      <c r="P246" s="305"/>
      <c r="Q246" s="305"/>
      <c r="R246" s="305"/>
      <c r="S246" s="305"/>
      <c r="T246" s="305"/>
      <c r="U246" s="305"/>
      <c r="V246" s="305"/>
    </row>
    <row r="247" spans="1:22" ht="20.25">
      <c r="A247" s="587"/>
      <c r="B247" s="587"/>
      <c r="C247" s="588"/>
      <c r="D247" s="588"/>
      <c r="E247" s="588"/>
      <c r="F247" s="588"/>
      <c r="G247" s="588"/>
      <c r="H247" s="588"/>
      <c r="I247" s="588"/>
      <c r="J247" s="588"/>
      <c r="K247" s="588"/>
      <c r="L247" s="588"/>
      <c r="M247" s="588"/>
      <c r="N247" s="588"/>
      <c r="O247" s="572"/>
      <c r="P247" s="305"/>
      <c r="Q247" s="305"/>
      <c r="R247" s="305"/>
      <c r="S247" s="305"/>
      <c r="T247" s="305"/>
      <c r="U247" s="305"/>
      <c r="V247" s="305"/>
    </row>
    <row r="248" spans="1:22" ht="20.25">
      <c r="A248" s="587"/>
      <c r="B248" s="587"/>
      <c r="C248" s="588"/>
      <c r="D248" s="588"/>
      <c r="E248" s="588"/>
      <c r="F248" s="588"/>
      <c r="G248" s="588"/>
      <c r="H248" s="588"/>
      <c r="I248" s="588"/>
      <c r="J248" s="588"/>
      <c r="K248" s="588"/>
      <c r="L248" s="588"/>
      <c r="M248" s="588"/>
      <c r="N248" s="588"/>
      <c r="O248" s="572"/>
      <c r="P248" s="305"/>
      <c r="Q248" s="305"/>
      <c r="R248" s="305"/>
      <c r="S248" s="305"/>
      <c r="T248" s="305"/>
      <c r="U248" s="305"/>
      <c r="V248" s="305"/>
    </row>
    <row r="249" spans="1:22" ht="20.25">
      <c r="A249" s="587"/>
      <c r="B249" s="587"/>
      <c r="C249" s="588"/>
      <c r="D249" s="588"/>
      <c r="E249" s="588"/>
      <c r="F249" s="588"/>
      <c r="G249" s="588"/>
      <c r="H249" s="588"/>
      <c r="I249" s="588"/>
      <c r="J249" s="588"/>
      <c r="K249" s="588"/>
      <c r="L249" s="588"/>
      <c r="M249" s="588"/>
      <c r="N249" s="588"/>
      <c r="O249" s="572"/>
      <c r="P249" s="305"/>
      <c r="Q249" s="305"/>
      <c r="R249" s="305"/>
      <c r="S249" s="305"/>
      <c r="T249" s="305"/>
      <c r="U249" s="305"/>
      <c r="V249" s="305"/>
    </row>
    <row r="250" spans="1:22" ht="20.25">
      <c r="A250" s="587"/>
      <c r="B250" s="587"/>
      <c r="C250" s="588"/>
      <c r="D250" s="588"/>
      <c r="E250" s="588"/>
      <c r="F250" s="588"/>
      <c r="G250" s="588"/>
      <c r="H250" s="588"/>
      <c r="I250" s="588"/>
      <c r="J250" s="588"/>
      <c r="K250" s="588"/>
      <c r="L250" s="588"/>
      <c r="M250" s="588"/>
      <c r="N250" s="588"/>
      <c r="O250" s="572"/>
      <c r="P250" s="305"/>
      <c r="Q250" s="305"/>
      <c r="R250" s="305"/>
      <c r="S250" s="305"/>
      <c r="T250" s="305"/>
      <c r="U250" s="305"/>
      <c r="V250" s="305"/>
    </row>
    <row r="251" spans="1:22" ht="20.25">
      <c r="A251" s="587"/>
      <c r="B251" s="587"/>
      <c r="C251" s="588"/>
      <c r="D251" s="588"/>
      <c r="E251" s="588"/>
      <c r="F251" s="588"/>
      <c r="G251" s="588"/>
      <c r="H251" s="588"/>
      <c r="I251" s="588"/>
      <c r="J251" s="588"/>
      <c r="K251" s="588"/>
      <c r="L251" s="588"/>
      <c r="M251" s="588"/>
      <c r="N251" s="588"/>
      <c r="O251" s="572"/>
      <c r="P251" s="305"/>
      <c r="Q251" s="305"/>
      <c r="R251" s="305"/>
      <c r="S251" s="305"/>
      <c r="T251" s="305"/>
      <c r="U251" s="305"/>
      <c r="V251" s="305"/>
    </row>
    <row r="252" spans="1:22" ht="20.25">
      <c r="A252" s="587"/>
      <c r="B252" s="587"/>
      <c r="C252" s="588"/>
      <c r="D252" s="588"/>
      <c r="E252" s="588"/>
      <c r="F252" s="588"/>
      <c r="G252" s="588"/>
      <c r="H252" s="588"/>
      <c r="I252" s="588"/>
      <c r="J252" s="588"/>
      <c r="K252" s="588"/>
      <c r="L252" s="588"/>
      <c r="M252" s="588"/>
      <c r="N252" s="588"/>
      <c r="O252" s="572"/>
      <c r="P252" s="305"/>
      <c r="Q252" s="305"/>
      <c r="R252" s="305"/>
      <c r="S252" s="305"/>
      <c r="T252" s="305"/>
      <c r="U252" s="305"/>
      <c r="V252" s="305"/>
    </row>
    <row r="253" spans="1:22" ht="20.25">
      <c r="A253" s="587"/>
      <c r="B253" s="587"/>
      <c r="C253" s="588"/>
      <c r="D253" s="588"/>
      <c r="E253" s="588"/>
      <c r="F253" s="588"/>
      <c r="G253" s="588"/>
      <c r="H253" s="588"/>
      <c r="I253" s="588"/>
      <c r="J253" s="588"/>
      <c r="K253" s="588"/>
      <c r="L253" s="588"/>
      <c r="M253" s="588"/>
      <c r="N253" s="588"/>
      <c r="O253" s="572"/>
      <c r="P253" s="305"/>
      <c r="Q253" s="305"/>
      <c r="R253" s="305"/>
      <c r="S253" s="305"/>
      <c r="T253" s="305"/>
      <c r="U253" s="305"/>
      <c r="V253" s="305"/>
    </row>
    <row r="254" spans="1:22" ht="20.25">
      <c r="A254" s="587"/>
      <c r="B254" s="587"/>
      <c r="C254" s="588"/>
      <c r="D254" s="588"/>
      <c r="E254" s="588"/>
      <c r="F254" s="588"/>
      <c r="G254" s="588"/>
      <c r="H254" s="588"/>
      <c r="I254" s="588"/>
      <c r="J254" s="588"/>
      <c r="K254" s="588"/>
      <c r="L254" s="588"/>
      <c r="M254" s="588"/>
      <c r="N254" s="588"/>
      <c r="O254" s="572"/>
      <c r="P254" s="305"/>
      <c r="Q254" s="305"/>
      <c r="R254" s="305"/>
      <c r="S254" s="305"/>
      <c r="T254" s="305"/>
      <c r="U254" s="305"/>
      <c r="V254" s="305"/>
    </row>
    <row r="255" spans="1:22" ht="20.25">
      <c r="A255" s="587"/>
      <c r="B255" s="587"/>
      <c r="C255" s="588"/>
      <c r="D255" s="588"/>
      <c r="E255" s="588"/>
      <c r="F255" s="588"/>
      <c r="G255" s="588"/>
      <c r="H255" s="588"/>
      <c r="I255" s="588"/>
      <c r="J255" s="588"/>
      <c r="K255" s="588"/>
      <c r="L255" s="588"/>
      <c r="M255" s="588"/>
      <c r="N255" s="588"/>
      <c r="O255" s="572"/>
      <c r="P255" s="305"/>
      <c r="Q255" s="305"/>
      <c r="R255" s="305"/>
      <c r="S255" s="305"/>
      <c r="T255" s="305"/>
      <c r="U255" s="305"/>
      <c r="V255" s="305"/>
    </row>
    <row r="256" spans="1:22" ht="20.25">
      <c r="A256" s="587"/>
      <c r="B256" s="587"/>
      <c r="C256" s="588"/>
      <c r="D256" s="588"/>
      <c r="E256" s="588"/>
      <c r="F256" s="588"/>
      <c r="G256" s="588"/>
      <c r="H256" s="588"/>
      <c r="I256" s="588"/>
      <c r="J256" s="588"/>
      <c r="K256" s="588"/>
      <c r="L256" s="588"/>
      <c r="M256" s="588"/>
      <c r="N256" s="588"/>
      <c r="O256" s="572"/>
      <c r="P256" s="305"/>
      <c r="Q256" s="305"/>
      <c r="R256" s="305"/>
      <c r="S256" s="305"/>
      <c r="T256" s="305"/>
      <c r="U256" s="305"/>
      <c r="V256" s="305"/>
    </row>
    <row r="257" spans="1:22" ht="20.25">
      <c r="A257" s="587"/>
      <c r="B257" s="587"/>
      <c r="C257" s="588"/>
      <c r="D257" s="588"/>
      <c r="E257" s="588"/>
      <c r="F257" s="588"/>
      <c r="G257" s="588"/>
      <c r="H257" s="588"/>
      <c r="I257" s="588"/>
      <c r="J257" s="588"/>
      <c r="K257" s="588"/>
      <c r="L257" s="588"/>
      <c r="M257" s="588"/>
      <c r="N257" s="588"/>
      <c r="O257" s="572"/>
      <c r="P257" s="305"/>
      <c r="Q257" s="305"/>
      <c r="R257" s="305"/>
      <c r="S257" s="305"/>
      <c r="T257" s="305"/>
      <c r="U257" s="305"/>
      <c r="V257" s="305"/>
    </row>
    <row r="258" spans="1:22" ht="20.25">
      <c r="A258" s="587"/>
      <c r="B258" s="587"/>
      <c r="C258" s="588"/>
      <c r="D258" s="588"/>
      <c r="E258" s="588"/>
      <c r="F258" s="588"/>
      <c r="G258" s="588"/>
      <c r="H258" s="588"/>
      <c r="I258" s="588"/>
      <c r="J258" s="588"/>
      <c r="K258" s="588"/>
      <c r="L258" s="588"/>
      <c r="M258" s="588"/>
      <c r="N258" s="588"/>
      <c r="O258" s="572"/>
      <c r="P258" s="305"/>
      <c r="Q258" s="305"/>
      <c r="R258" s="305"/>
      <c r="S258" s="305"/>
      <c r="T258" s="305"/>
      <c r="U258" s="305"/>
      <c r="V258" s="305"/>
    </row>
    <row r="259" spans="1:22" ht="20.25">
      <c r="A259" s="587"/>
      <c r="B259" s="587"/>
      <c r="C259" s="588"/>
      <c r="D259" s="588"/>
      <c r="E259" s="588"/>
      <c r="F259" s="588"/>
      <c r="G259" s="588"/>
      <c r="H259" s="588"/>
      <c r="I259" s="588"/>
      <c r="J259" s="588"/>
      <c r="K259" s="588"/>
      <c r="L259" s="588"/>
      <c r="M259" s="588"/>
      <c r="N259" s="588"/>
      <c r="O259" s="572"/>
      <c r="P259" s="305"/>
      <c r="Q259" s="305"/>
      <c r="R259" s="305"/>
      <c r="S259" s="305"/>
      <c r="T259" s="305"/>
      <c r="U259" s="305"/>
      <c r="V259" s="305"/>
    </row>
    <row r="260" spans="1:22" ht="20.25">
      <c r="A260" s="587"/>
      <c r="B260" s="587"/>
      <c r="C260" s="588"/>
      <c r="D260" s="588"/>
      <c r="E260" s="588"/>
      <c r="F260" s="588"/>
      <c r="G260" s="588"/>
      <c r="H260" s="588"/>
      <c r="I260" s="588"/>
      <c r="J260" s="588"/>
      <c r="K260" s="588"/>
      <c r="L260" s="588"/>
      <c r="M260" s="588"/>
      <c r="N260" s="588"/>
      <c r="O260" s="572"/>
      <c r="P260" s="305"/>
      <c r="Q260" s="305"/>
      <c r="R260" s="305"/>
      <c r="S260" s="305"/>
      <c r="T260" s="305"/>
      <c r="U260" s="305"/>
      <c r="V260" s="305"/>
    </row>
    <row r="261" spans="1:22" ht="20.25">
      <c r="A261" s="587"/>
      <c r="B261" s="587"/>
      <c r="C261" s="588"/>
      <c r="D261" s="588"/>
      <c r="E261" s="588"/>
      <c r="F261" s="588"/>
      <c r="G261" s="588"/>
      <c r="H261" s="588"/>
      <c r="I261" s="588"/>
      <c r="J261" s="588"/>
      <c r="K261" s="588"/>
      <c r="L261" s="588"/>
      <c r="M261" s="588"/>
      <c r="N261" s="588"/>
      <c r="O261" s="572"/>
      <c r="P261" s="305"/>
      <c r="Q261" s="305"/>
      <c r="R261" s="305"/>
      <c r="S261" s="305"/>
      <c r="T261" s="305"/>
      <c r="U261" s="305"/>
      <c r="V261" s="305"/>
    </row>
    <row r="262" spans="1:22" ht="20.25">
      <c r="A262" s="587"/>
      <c r="B262" s="587"/>
      <c r="C262" s="588"/>
      <c r="D262" s="588"/>
      <c r="E262" s="588"/>
      <c r="F262" s="588"/>
      <c r="G262" s="588"/>
      <c r="H262" s="588"/>
      <c r="I262" s="588"/>
      <c r="J262" s="588"/>
      <c r="K262" s="588"/>
      <c r="L262" s="588"/>
      <c r="M262" s="588"/>
      <c r="N262" s="588"/>
      <c r="O262" s="572"/>
      <c r="P262" s="305"/>
      <c r="Q262" s="305"/>
      <c r="R262" s="305"/>
      <c r="S262" s="305"/>
      <c r="T262" s="305"/>
      <c r="U262" s="305"/>
      <c r="V262" s="305"/>
    </row>
    <row r="263" spans="1:22" ht="20.25">
      <c r="A263" s="587"/>
      <c r="B263" s="587"/>
      <c r="C263" s="588"/>
      <c r="D263" s="588"/>
      <c r="E263" s="588"/>
      <c r="F263" s="588"/>
      <c r="G263" s="588"/>
      <c r="H263" s="588"/>
      <c r="I263" s="588"/>
      <c r="J263" s="588"/>
      <c r="K263" s="588"/>
      <c r="L263" s="588"/>
      <c r="M263" s="588"/>
      <c r="N263" s="588"/>
      <c r="O263" s="572"/>
      <c r="P263" s="305"/>
      <c r="Q263" s="305"/>
      <c r="R263" s="305"/>
      <c r="S263" s="305"/>
      <c r="T263" s="305"/>
      <c r="U263" s="305"/>
      <c r="V263" s="305"/>
    </row>
    <row r="264" spans="1:22" ht="20.25">
      <c r="A264" s="587"/>
      <c r="B264" s="587"/>
      <c r="C264" s="588"/>
      <c r="D264" s="588"/>
      <c r="E264" s="588"/>
      <c r="F264" s="588"/>
      <c r="G264" s="588"/>
      <c r="H264" s="588"/>
      <c r="I264" s="588"/>
      <c r="J264" s="588"/>
      <c r="K264" s="588"/>
      <c r="L264" s="588"/>
      <c r="M264" s="588"/>
      <c r="N264" s="588"/>
      <c r="O264" s="572"/>
      <c r="P264" s="305"/>
      <c r="Q264" s="305"/>
      <c r="R264" s="305"/>
      <c r="S264" s="305"/>
      <c r="T264" s="305"/>
      <c r="U264" s="305"/>
      <c r="V264" s="305"/>
    </row>
    <row r="265" spans="1:22" ht="20.25">
      <c r="A265" s="587"/>
      <c r="B265" s="587"/>
      <c r="C265" s="588"/>
      <c r="D265" s="588"/>
      <c r="E265" s="588"/>
      <c r="F265" s="588"/>
      <c r="G265" s="588"/>
      <c r="H265" s="588"/>
      <c r="I265" s="588"/>
      <c r="J265" s="588"/>
      <c r="K265" s="588"/>
      <c r="L265" s="588"/>
      <c r="M265" s="588"/>
      <c r="N265" s="588"/>
      <c r="O265" s="572"/>
      <c r="P265" s="305"/>
      <c r="Q265" s="305"/>
      <c r="R265" s="305"/>
      <c r="S265" s="305"/>
      <c r="T265" s="305"/>
      <c r="U265" s="305"/>
      <c r="V265" s="305"/>
    </row>
    <row r="266" spans="1:22" ht="20.25">
      <c r="A266" s="587"/>
      <c r="B266" s="587"/>
      <c r="C266" s="588"/>
      <c r="D266" s="588"/>
      <c r="E266" s="588"/>
      <c r="F266" s="588"/>
      <c r="G266" s="588"/>
      <c r="H266" s="588"/>
      <c r="I266" s="588"/>
      <c r="J266" s="588"/>
      <c r="K266" s="588"/>
      <c r="L266" s="588"/>
      <c r="M266" s="588"/>
      <c r="N266" s="588"/>
      <c r="O266" s="572"/>
      <c r="P266" s="305"/>
      <c r="Q266" s="305"/>
      <c r="R266" s="305"/>
      <c r="S266" s="305"/>
      <c r="T266" s="305"/>
      <c r="U266" s="305"/>
      <c r="V266" s="305"/>
    </row>
    <row r="267" spans="1:22" ht="20.25">
      <c r="A267" s="587"/>
      <c r="B267" s="587"/>
      <c r="C267" s="588"/>
      <c r="D267" s="588"/>
      <c r="E267" s="588"/>
      <c r="F267" s="588"/>
      <c r="G267" s="588"/>
      <c r="H267" s="588"/>
      <c r="I267" s="588"/>
      <c r="J267" s="588"/>
      <c r="K267" s="588"/>
      <c r="L267" s="588"/>
      <c r="M267" s="588"/>
      <c r="N267" s="588"/>
      <c r="O267" s="572"/>
      <c r="P267" s="305"/>
      <c r="Q267" s="305"/>
      <c r="R267" s="305"/>
      <c r="S267" s="305"/>
      <c r="T267" s="305"/>
      <c r="U267" s="305"/>
      <c r="V267" s="305"/>
    </row>
    <row r="268" spans="1:22" ht="20.25">
      <c r="A268" s="587"/>
      <c r="B268" s="587"/>
      <c r="C268" s="588"/>
      <c r="D268" s="588"/>
      <c r="E268" s="588"/>
      <c r="F268" s="588"/>
      <c r="G268" s="588"/>
      <c r="H268" s="588"/>
      <c r="I268" s="588"/>
      <c r="J268" s="588"/>
      <c r="K268" s="588"/>
      <c r="L268" s="588"/>
      <c r="M268" s="588"/>
      <c r="N268" s="588"/>
      <c r="O268" s="572"/>
      <c r="P268" s="305"/>
      <c r="Q268" s="305"/>
      <c r="R268" s="305"/>
      <c r="S268" s="305"/>
      <c r="T268" s="305"/>
      <c r="U268" s="305"/>
      <c r="V268" s="305"/>
    </row>
    <row r="269" spans="1:22" ht="20.25">
      <c r="A269" s="587"/>
      <c r="B269" s="587"/>
      <c r="C269" s="588"/>
      <c r="D269" s="588"/>
      <c r="E269" s="588"/>
      <c r="F269" s="588"/>
      <c r="G269" s="588"/>
      <c r="H269" s="588"/>
      <c r="I269" s="588"/>
      <c r="J269" s="588"/>
      <c r="K269" s="588"/>
      <c r="L269" s="588"/>
      <c r="M269" s="588"/>
      <c r="N269" s="588"/>
      <c r="O269" s="572"/>
      <c r="P269" s="305"/>
      <c r="Q269" s="305"/>
      <c r="R269" s="305"/>
      <c r="S269" s="305"/>
      <c r="T269" s="305"/>
      <c r="U269" s="305"/>
      <c r="V269" s="305"/>
    </row>
    <row r="270" spans="1:22" ht="20.25">
      <c r="A270" s="587"/>
      <c r="B270" s="587"/>
      <c r="C270" s="588"/>
      <c r="D270" s="588"/>
      <c r="E270" s="588"/>
      <c r="F270" s="588"/>
      <c r="G270" s="588"/>
      <c r="H270" s="588"/>
      <c r="I270" s="588"/>
      <c r="J270" s="588"/>
      <c r="K270" s="588"/>
      <c r="L270" s="588"/>
      <c r="M270" s="588"/>
      <c r="N270" s="588"/>
      <c r="O270" s="572"/>
      <c r="P270" s="305"/>
      <c r="Q270" s="305"/>
      <c r="R270" s="305"/>
      <c r="S270" s="305"/>
      <c r="T270" s="305"/>
      <c r="U270" s="305"/>
      <c r="V270" s="305"/>
    </row>
    <row r="271" spans="1:22" ht="20.25">
      <c r="A271" s="587"/>
      <c r="B271" s="587"/>
      <c r="C271" s="588"/>
      <c r="D271" s="588"/>
      <c r="E271" s="588"/>
      <c r="F271" s="588"/>
      <c r="G271" s="588"/>
      <c r="H271" s="588"/>
      <c r="I271" s="588"/>
      <c r="J271" s="588"/>
      <c r="K271" s="588"/>
      <c r="L271" s="588"/>
      <c r="M271" s="588"/>
      <c r="N271" s="588"/>
      <c r="O271" s="572"/>
      <c r="P271" s="305"/>
      <c r="Q271" s="305"/>
      <c r="R271" s="305"/>
      <c r="S271" s="305"/>
      <c r="T271" s="305"/>
      <c r="U271" s="305"/>
      <c r="V271" s="305"/>
    </row>
    <row r="272" spans="1:22" ht="20.25">
      <c r="A272" s="587"/>
      <c r="B272" s="587"/>
      <c r="C272" s="588"/>
      <c r="D272" s="588"/>
      <c r="E272" s="588"/>
      <c r="F272" s="588"/>
      <c r="G272" s="588"/>
      <c r="H272" s="588"/>
      <c r="I272" s="588"/>
      <c r="J272" s="588"/>
      <c r="K272" s="588"/>
      <c r="L272" s="588"/>
      <c r="M272" s="588"/>
      <c r="N272" s="588"/>
      <c r="O272" s="572"/>
      <c r="P272" s="305"/>
      <c r="Q272" s="305"/>
      <c r="R272" s="305"/>
      <c r="S272" s="305"/>
      <c r="T272" s="305"/>
      <c r="U272" s="305"/>
      <c r="V272" s="305"/>
    </row>
    <row r="273" spans="1:22" ht="20.25">
      <c r="A273" s="587"/>
      <c r="B273" s="587"/>
      <c r="C273" s="588"/>
      <c r="D273" s="588"/>
      <c r="E273" s="588"/>
      <c r="F273" s="588"/>
      <c r="G273" s="588"/>
      <c r="H273" s="588"/>
      <c r="I273" s="588"/>
      <c r="J273" s="588"/>
      <c r="K273" s="588"/>
      <c r="L273" s="588"/>
      <c r="M273" s="588"/>
      <c r="N273" s="588"/>
      <c r="O273" s="572"/>
      <c r="P273" s="305"/>
      <c r="Q273" s="305"/>
      <c r="R273" s="305"/>
      <c r="S273" s="305"/>
      <c r="T273" s="305"/>
      <c r="U273" s="305"/>
      <c r="V273" s="305"/>
    </row>
    <row r="274" spans="1:22" ht="20.25">
      <c r="A274" s="587"/>
      <c r="B274" s="587"/>
      <c r="C274" s="588"/>
      <c r="D274" s="588"/>
      <c r="E274" s="588"/>
      <c r="F274" s="588"/>
      <c r="G274" s="588"/>
      <c r="H274" s="588"/>
      <c r="I274" s="588"/>
      <c r="J274" s="588"/>
      <c r="K274" s="588"/>
      <c r="L274" s="588"/>
      <c r="M274" s="588"/>
      <c r="N274" s="588"/>
      <c r="O274" s="572"/>
      <c r="P274" s="305"/>
      <c r="Q274" s="305"/>
      <c r="R274" s="305"/>
      <c r="S274" s="305"/>
      <c r="T274" s="305"/>
      <c r="U274" s="305"/>
      <c r="V274" s="305"/>
    </row>
    <row r="275" spans="1:22" ht="20.25">
      <c r="A275" s="587"/>
      <c r="B275" s="587"/>
      <c r="C275" s="588"/>
      <c r="D275" s="588"/>
      <c r="E275" s="588"/>
      <c r="F275" s="588"/>
      <c r="G275" s="588"/>
      <c r="H275" s="588"/>
      <c r="I275" s="588"/>
      <c r="J275" s="588"/>
      <c r="K275" s="588"/>
      <c r="L275" s="588"/>
      <c r="M275" s="588"/>
      <c r="N275" s="588"/>
      <c r="O275" s="572"/>
      <c r="P275" s="305"/>
      <c r="Q275" s="305"/>
      <c r="R275" s="305"/>
      <c r="S275" s="305"/>
      <c r="T275" s="305"/>
      <c r="U275" s="305"/>
      <c r="V275" s="305"/>
    </row>
    <row r="276" spans="1:22" ht="20.25">
      <c r="A276" s="587"/>
      <c r="B276" s="587"/>
      <c r="C276" s="588"/>
      <c r="D276" s="588"/>
      <c r="E276" s="588"/>
      <c r="F276" s="588"/>
      <c r="G276" s="588"/>
      <c r="H276" s="588"/>
      <c r="I276" s="588"/>
      <c r="J276" s="588"/>
      <c r="K276" s="588"/>
      <c r="L276" s="588"/>
      <c r="M276" s="588"/>
      <c r="N276" s="588"/>
      <c r="O276" s="572"/>
      <c r="P276" s="305"/>
      <c r="Q276" s="305"/>
      <c r="R276" s="305"/>
      <c r="S276" s="305"/>
      <c r="T276" s="305"/>
      <c r="U276" s="305"/>
      <c r="V276" s="305"/>
    </row>
    <row r="277" spans="1:22" ht="20.25">
      <c r="A277" s="587"/>
      <c r="B277" s="587"/>
      <c r="C277" s="588"/>
      <c r="D277" s="588"/>
      <c r="E277" s="588"/>
      <c r="F277" s="588"/>
      <c r="G277" s="588"/>
      <c r="H277" s="588"/>
      <c r="I277" s="588"/>
      <c r="J277" s="588"/>
      <c r="K277" s="588"/>
      <c r="L277" s="588"/>
      <c r="M277" s="588"/>
      <c r="N277" s="588"/>
      <c r="O277" s="572"/>
      <c r="P277" s="305"/>
      <c r="Q277" s="305"/>
      <c r="R277" s="305"/>
      <c r="S277" s="305"/>
    </row>
    <row r="278" spans="1:22" ht="20.25">
      <c r="A278" s="587"/>
      <c r="B278" s="587"/>
      <c r="C278" s="588"/>
      <c r="D278" s="588"/>
      <c r="E278" s="588"/>
      <c r="F278" s="588"/>
      <c r="G278" s="588"/>
      <c r="H278" s="588"/>
      <c r="I278" s="588"/>
      <c r="J278" s="588"/>
      <c r="K278" s="588"/>
      <c r="L278" s="588"/>
      <c r="M278" s="588"/>
      <c r="N278" s="588"/>
      <c r="O278" s="572"/>
      <c r="P278" s="305"/>
      <c r="Q278" s="305"/>
      <c r="R278" s="305"/>
      <c r="S278" s="305"/>
    </row>
    <row r="279" spans="1:22" ht="20.25">
      <c r="A279" s="489"/>
      <c r="B279" s="489"/>
      <c r="C279" s="23"/>
      <c r="D279" s="23"/>
      <c r="E279" s="23"/>
      <c r="F279" s="23"/>
      <c r="G279" s="23"/>
      <c r="H279" s="23"/>
      <c r="I279" s="23"/>
      <c r="J279" s="23"/>
      <c r="K279" s="23"/>
      <c r="L279" s="23"/>
      <c r="M279" s="23"/>
      <c r="N279" s="23"/>
      <c r="O279" s="22"/>
    </row>
    <row r="280" spans="1:22" ht="20.25">
      <c r="A280" s="489"/>
      <c r="B280" s="489"/>
      <c r="C280" s="23"/>
      <c r="D280" s="23"/>
      <c r="E280" s="23"/>
      <c r="F280" s="23"/>
      <c r="G280" s="23"/>
      <c r="H280" s="23"/>
      <c r="I280" s="23"/>
      <c r="J280" s="23"/>
      <c r="K280" s="23"/>
      <c r="L280" s="23"/>
      <c r="M280" s="23"/>
      <c r="N280" s="23"/>
      <c r="O280" s="22"/>
    </row>
    <row r="281" spans="1:22" ht="20.25">
      <c r="A281" s="489"/>
      <c r="B281" s="489"/>
      <c r="C281" s="23"/>
      <c r="D281" s="23"/>
      <c r="E281" s="23"/>
      <c r="F281" s="23"/>
      <c r="G281" s="23"/>
      <c r="H281" s="23"/>
      <c r="I281" s="23"/>
      <c r="J281" s="23"/>
      <c r="K281" s="23"/>
      <c r="L281" s="23"/>
      <c r="M281" s="23"/>
      <c r="N281" s="23"/>
      <c r="O281" s="22"/>
    </row>
    <row r="282" spans="1:22" ht="20.25">
      <c r="A282" s="489"/>
      <c r="B282" s="489"/>
      <c r="C282" s="23"/>
      <c r="D282" s="23"/>
      <c r="E282" s="23"/>
      <c r="F282" s="23"/>
      <c r="G282" s="23"/>
      <c r="H282" s="23"/>
      <c r="I282" s="23"/>
      <c r="J282" s="23"/>
      <c r="K282" s="23"/>
      <c r="L282" s="23"/>
      <c r="M282" s="23"/>
      <c r="N282" s="23"/>
      <c r="O282" s="22"/>
    </row>
    <row r="283" spans="1:22" ht="20.25">
      <c r="A283" s="489"/>
      <c r="B283" s="489"/>
      <c r="C283" s="23"/>
      <c r="D283" s="23"/>
      <c r="E283" s="23"/>
      <c r="F283" s="23"/>
      <c r="G283" s="23"/>
      <c r="H283" s="23"/>
      <c r="I283" s="23"/>
      <c r="J283" s="23"/>
      <c r="K283" s="23"/>
      <c r="L283" s="23"/>
      <c r="M283" s="23"/>
      <c r="N283" s="23"/>
      <c r="O283" s="22"/>
    </row>
    <row r="284" spans="1:22" ht="20.25">
      <c r="A284" s="489"/>
      <c r="B284" s="489"/>
      <c r="C284" s="23"/>
      <c r="D284" s="23"/>
      <c r="E284" s="23"/>
      <c r="F284" s="23"/>
      <c r="G284" s="23"/>
      <c r="H284" s="23"/>
      <c r="I284" s="23"/>
      <c r="J284" s="23"/>
      <c r="K284" s="23"/>
      <c r="L284" s="23"/>
      <c r="M284" s="23"/>
      <c r="N284" s="23"/>
      <c r="O284" s="22"/>
    </row>
    <row r="285" spans="1:22" ht="20.25">
      <c r="A285" s="489"/>
      <c r="B285" s="489"/>
      <c r="C285" s="23"/>
      <c r="D285" s="23"/>
      <c r="E285" s="23"/>
      <c r="F285" s="23"/>
      <c r="G285" s="23"/>
      <c r="H285" s="23"/>
      <c r="I285" s="23"/>
      <c r="J285" s="23"/>
      <c r="K285" s="23"/>
      <c r="L285" s="23"/>
      <c r="M285" s="23"/>
      <c r="N285" s="23"/>
      <c r="O285" s="22"/>
    </row>
    <row r="286" spans="1:22" ht="20.25">
      <c r="A286" s="489"/>
      <c r="B286" s="489"/>
      <c r="C286" s="23"/>
      <c r="D286" s="23"/>
      <c r="E286" s="23"/>
      <c r="F286" s="23"/>
      <c r="G286" s="23"/>
      <c r="H286" s="23"/>
      <c r="I286" s="23"/>
      <c r="J286" s="23"/>
      <c r="K286" s="23"/>
      <c r="L286" s="23"/>
      <c r="M286" s="23"/>
      <c r="N286" s="23"/>
      <c r="O286" s="22"/>
    </row>
  </sheetData>
  <sheetProtection algorithmName="SHA-512" hashValue="vJczppAOGAExcHWEtN+2apJ4aWE8MB+j6OAK29hEhLwjVOeIkADaFTjYTSYOF0BByigk6psOZo4wyAy+T7p0Mw==" saltValue="ExP+sbnCBWAaOU1mzyl7zQ==" spinCount="100000" sheet="1" objects="1" scenarios="1"/>
  <mergeCells count="4">
    <mergeCell ref="A97:N99"/>
    <mergeCell ref="A37:C37"/>
    <mergeCell ref="A70:C70"/>
    <mergeCell ref="A4:C4"/>
  </mergeCells>
  <conditionalFormatting sqref="A14">
    <cfRule type="expression" dxfId="78" priority="74">
      <formula>#REF!&lt;12-#REF!+1</formula>
    </cfRule>
    <cfRule type="expression" dxfId="77" priority="73">
      <formula>#REF!&lt;(12-#REF!+1)</formula>
    </cfRule>
  </conditionalFormatting>
  <conditionalFormatting sqref="A18">
    <cfRule type="expression" dxfId="76" priority="72">
      <formula>#REF!&lt;12-#REF!+1</formula>
    </cfRule>
    <cfRule type="expression" dxfId="75" priority="71">
      <formula>#REF!&lt;(12-#REF!+1)</formula>
    </cfRule>
  </conditionalFormatting>
  <conditionalFormatting sqref="A22">
    <cfRule type="expression" dxfId="74" priority="70">
      <formula>#REF!&lt;12-#REF!+1</formula>
    </cfRule>
    <cfRule type="expression" dxfId="73" priority="69">
      <formula>#REF!&lt;(12-#REF!+1)</formula>
    </cfRule>
  </conditionalFormatting>
  <conditionalFormatting sqref="A26">
    <cfRule type="expression" dxfId="72" priority="68">
      <formula>#REF!&lt;12-#REF!+1</formula>
    </cfRule>
    <cfRule type="expression" dxfId="71" priority="67">
      <formula>#REF!&lt;(12-#REF!+1)</formula>
    </cfRule>
  </conditionalFormatting>
  <conditionalFormatting sqref="A47">
    <cfRule type="expression" dxfId="70" priority="63">
      <formula>#REF!&lt;12-#REF!+1</formula>
    </cfRule>
    <cfRule type="expression" dxfId="69" priority="62">
      <formula>#REF!&lt;(12-#REF!+1)</formula>
    </cfRule>
  </conditionalFormatting>
  <conditionalFormatting sqref="A51">
    <cfRule type="expression" dxfId="68" priority="61">
      <formula>#REF!&lt;12-#REF!+1</formula>
    </cfRule>
    <cfRule type="expression" dxfId="67" priority="60">
      <formula>#REF!&lt;(12-#REF!+1)</formula>
    </cfRule>
  </conditionalFormatting>
  <conditionalFormatting sqref="A55">
    <cfRule type="expression" dxfId="66" priority="59">
      <formula>#REF!&lt;12-#REF!+1</formula>
    </cfRule>
    <cfRule type="expression" dxfId="65" priority="58">
      <formula>#REF!&lt;(12-#REF!+1)</formula>
    </cfRule>
  </conditionalFormatting>
  <conditionalFormatting sqref="A59">
    <cfRule type="expression" dxfId="64" priority="57">
      <formula>#REF!&lt;12-#REF!+1</formula>
    </cfRule>
    <cfRule type="expression" dxfId="63" priority="56">
      <formula>#REF!&lt;(12-#REF!+1)</formula>
    </cfRule>
  </conditionalFormatting>
  <conditionalFormatting sqref="A80">
    <cfRule type="expression" dxfId="62" priority="52">
      <formula>#REF!&lt;12-#REF!+1</formula>
    </cfRule>
    <cfRule type="expression" dxfId="61" priority="51">
      <formula>#REF!&lt;(12-#REF!+1)</formula>
    </cfRule>
  </conditionalFormatting>
  <conditionalFormatting sqref="A84">
    <cfRule type="expression" dxfId="60" priority="50">
      <formula>#REF!&lt;12-#REF!+1</formula>
    </cfRule>
    <cfRule type="expression" dxfId="59" priority="49">
      <formula>#REF!&lt;(12-#REF!+1)</formula>
    </cfRule>
  </conditionalFormatting>
  <conditionalFormatting sqref="A88">
    <cfRule type="expression" dxfId="58" priority="47">
      <formula>#REF!&lt;(12-#REF!+1)</formula>
    </cfRule>
    <cfRule type="expression" dxfId="57" priority="48">
      <formula>#REF!&lt;12-#REF!+1</formula>
    </cfRule>
  </conditionalFormatting>
  <conditionalFormatting sqref="A92">
    <cfRule type="expression" dxfId="56" priority="45">
      <formula>#REF!&lt;(12-#REF!+1)</formula>
    </cfRule>
    <cfRule type="expression" dxfId="55" priority="46">
      <formula>#REF!&lt;12-#REF!+1</formula>
    </cfRule>
  </conditionalFormatting>
  <conditionalFormatting sqref="A10:B10 B11">
    <cfRule type="expression" dxfId="54" priority="661">
      <formula>#REF!&lt;12-#REF!+1</formula>
    </cfRule>
  </conditionalFormatting>
  <conditionalFormatting sqref="A10:B10">
    <cfRule type="expression" dxfId="53" priority="660">
      <formula>#REF!&lt;(12-#REF!+1)</formula>
    </cfRule>
  </conditionalFormatting>
  <conditionalFormatting sqref="A43:B43 B44">
    <cfRule type="expression" dxfId="52" priority="65">
      <formula>#REF!&lt;12-#REF!+1</formula>
    </cfRule>
  </conditionalFormatting>
  <conditionalFormatting sqref="A43:B43">
    <cfRule type="expression" dxfId="51" priority="64">
      <formula>#REF!&lt;(12-#REF!+1)</formula>
    </cfRule>
  </conditionalFormatting>
  <conditionalFormatting sqref="A76:B76 B77">
    <cfRule type="expression" dxfId="50" priority="54">
      <formula>#REF!&lt;12-#REF!+1</formula>
    </cfRule>
  </conditionalFormatting>
  <conditionalFormatting sqref="A76:B76">
    <cfRule type="expression" dxfId="49" priority="53">
      <formula>#REF!&lt;(12-#REF!+1)</formula>
    </cfRule>
  </conditionalFormatting>
  <conditionalFormatting sqref="B9 B13:B15 B17:B19 B21:B23 B25:B27 B42 B46:B48 B50:B52 B54:B56 B58:B60 B75 B79:B81 B83:B85 B87:B89 B91:B93">
    <cfRule type="expression" dxfId="48" priority="664">
      <formula>#REF!&lt;12-#REF!+1</formula>
    </cfRule>
    <cfRule type="expression" dxfId="47" priority="663">
      <formula>#REF!&lt;(12-#REF!+1)</formula>
    </cfRule>
  </conditionalFormatting>
  <conditionalFormatting sqref="B11">
    <cfRule type="expression" dxfId="46" priority="662">
      <formula>#REF!&lt;(12-#REF!+1)</formula>
    </cfRule>
  </conditionalFormatting>
  <conditionalFormatting sqref="B44">
    <cfRule type="expression" dxfId="45" priority="66">
      <formula>#REF!&lt;(12-#REF!+1)</formula>
    </cfRule>
  </conditionalFormatting>
  <conditionalFormatting sqref="B77">
    <cfRule type="expression" dxfId="44" priority="55">
      <formula>#REF!&lt;(12-#REF!+1)</formula>
    </cfRule>
  </conditionalFormatting>
  <conditionalFormatting sqref="C9:C11 C13:C15 C17:C19 C21:C23 C25:C28 C42:C44 C46:C48 C50:C52 C54:C56 C58:C61 C75:C77 C79:C81 C83:C85 C87:C89 C91:C94">
    <cfRule type="expression" dxfId="43" priority="750">
      <formula>C$6&lt;(12-#REF!+1)</formula>
    </cfRule>
    <cfRule type="expression" dxfId="42" priority="690">
      <formula>C$6&lt;12-#REF!+1</formula>
    </cfRule>
  </conditionalFormatting>
  <conditionalFormatting sqref="D9:N11">
    <cfRule type="expression" dxfId="41" priority="76">
      <formula>E$6&lt;12-#REF!+1</formula>
    </cfRule>
    <cfRule type="expression" dxfId="40" priority="75">
      <formula>E$6&lt;(12-#REF!+1)</formula>
    </cfRule>
  </conditionalFormatting>
  <conditionalFormatting sqref="D13:N15">
    <cfRule type="expression" dxfId="39" priority="44">
      <formula>E$6&lt;12-#REF!+1</formula>
    </cfRule>
    <cfRule type="expression" dxfId="38" priority="43">
      <formula>E$6&lt;(12-#REF!+1)</formula>
    </cfRule>
  </conditionalFormatting>
  <conditionalFormatting sqref="D17:N19">
    <cfRule type="expression" dxfId="37" priority="42">
      <formula>E$6&lt;12-#REF!+1</formula>
    </cfRule>
    <cfRule type="expression" dxfId="36" priority="41">
      <formula>E$6&lt;(12-#REF!+1)</formula>
    </cfRule>
  </conditionalFormatting>
  <conditionalFormatting sqref="D21:N23">
    <cfRule type="expression" dxfId="35" priority="40">
      <formula>E$6&lt;12-#REF!+1</formula>
    </cfRule>
    <cfRule type="expression" dxfId="34" priority="39">
      <formula>E$6&lt;(12-#REF!+1)</formula>
    </cfRule>
  </conditionalFormatting>
  <conditionalFormatting sqref="D25:N28">
    <cfRule type="expression" dxfId="33" priority="38">
      <formula>E$6&lt;12-#REF!+1</formula>
    </cfRule>
    <cfRule type="expression" dxfId="32" priority="37">
      <formula>E$6&lt;(12-#REF!+1)</formula>
    </cfRule>
  </conditionalFormatting>
  <conditionalFormatting sqref="D42:N44">
    <cfRule type="expression" dxfId="31" priority="28">
      <formula>E$6&lt;12-#REF!+1</formula>
    </cfRule>
    <cfRule type="expression" dxfId="30" priority="27">
      <formula>E$6&lt;(12-#REF!+1)</formula>
    </cfRule>
  </conditionalFormatting>
  <conditionalFormatting sqref="D46:N48">
    <cfRule type="expression" dxfId="29" priority="26">
      <formula>E$6&lt;12-#REF!+1</formula>
    </cfRule>
    <cfRule type="expression" dxfId="28" priority="25">
      <formula>E$6&lt;(12-#REF!+1)</formula>
    </cfRule>
  </conditionalFormatting>
  <conditionalFormatting sqref="D50:N52">
    <cfRule type="expression" dxfId="27" priority="24">
      <formula>E$6&lt;12-#REF!+1</formula>
    </cfRule>
    <cfRule type="expression" dxfId="26" priority="23">
      <formula>E$6&lt;(12-#REF!+1)</formula>
    </cfRule>
  </conditionalFormatting>
  <conditionalFormatting sqref="D54:N56">
    <cfRule type="expression" dxfId="25" priority="22">
      <formula>E$6&lt;12-#REF!+1</formula>
    </cfRule>
    <cfRule type="expression" dxfId="24" priority="21">
      <formula>E$6&lt;(12-#REF!+1)</formula>
    </cfRule>
  </conditionalFormatting>
  <conditionalFormatting sqref="D58:N61">
    <cfRule type="expression" dxfId="23" priority="20">
      <formula>E$6&lt;12-#REF!+1</formula>
    </cfRule>
    <cfRule type="expression" dxfId="22" priority="19">
      <formula>E$6&lt;(12-#REF!+1)</formula>
    </cfRule>
  </conditionalFormatting>
  <conditionalFormatting sqref="D75:N77">
    <cfRule type="expression" dxfId="21" priority="10">
      <formula>E$6&lt;12-#REF!+1</formula>
    </cfRule>
    <cfRule type="expression" dxfId="20" priority="9">
      <formula>E$6&lt;(12-#REF!+1)</formula>
    </cfRule>
  </conditionalFormatting>
  <conditionalFormatting sqref="D79:N81">
    <cfRule type="expression" dxfId="19" priority="8">
      <formula>E$6&lt;12-#REF!+1</formula>
    </cfRule>
    <cfRule type="expression" dxfId="18" priority="7">
      <formula>E$6&lt;(12-#REF!+1)</formula>
    </cfRule>
  </conditionalFormatting>
  <conditionalFormatting sqref="D83:N85">
    <cfRule type="expression" dxfId="17" priority="6">
      <formula>E$6&lt;12-#REF!+1</formula>
    </cfRule>
    <cfRule type="expression" dxfId="16" priority="5">
      <formula>E$6&lt;(12-#REF!+1)</formula>
    </cfRule>
  </conditionalFormatting>
  <conditionalFormatting sqref="D87:N89">
    <cfRule type="expression" dxfId="15" priority="4">
      <formula>E$6&lt;12-#REF!+1</formula>
    </cfRule>
    <cfRule type="expression" dxfId="14" priority="3">
      <formula>E$6&lt;(12-#REF!+1)</formula>
    </cfRule>
  </conditionalFormatting>
  <conditionalFormatting sqref="D91:N94">
    <cfRule type="expression" dxfId="13" priority="1">
      <formula>E$6&lt;(12-#REF!+1)</formula>
    </cfRule>
    <cfRule type="expression" dxfId="12" priority="2">
      <formula>E$6&lt;12-#REF!+1</formula>
    </cfRule>
  </conditionalFormatting>
  <printOptions horizontalCentered="1"/>
  <pageMargins left="0.23622047244094491" right="3.937007874015748E-2" top="0.74803149606299213" bottom="0.74803149606299213" header="0.31496062992125984" footer="0.31496062992125984"/>
  <pageSetup paperSize="9" scale="28" orientation="portrait" blackAndWhite="1" horizontalDpi="4294967293" verticalDpi="4294967293" r:id="rId1"/>
  <ignoredErrors>
    <ignoredError sqref="C44:C59 C11:O13 C70:Q75 C68:L69 P68:Q69 C100:Q276 C97:Q99 C30:O31 C27:N29 C62:Q67 C60:C61 P60:Q61 C95:Q95 C94:N94 P93:Q94 A94:A95 A97:A99 A102:A276 A64:A69 A70:A73 A61:A62 D10:N10 C15:C17 C14 O14 C19:C21 C18 O18 C23:C25 C22 O22 C26 O26 O44:Q59 C76:C92 O76:Q92 D60:N61 D43:N59 C93 D93:N93 D76:N92 O15:O17 O19:O21 O23:O25 D23:N25 D19:N21 D15:N17 D14:N14 D18:N18 D22:N22 D26:N26"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theme="0"/>
    <pageSetUpPr fitToPage="1"/>
  </sheetPr>
  <dimension ref="A1:AC143"/>
  <sheetViews>
    <sheetView topLeftCell="A63" zoomScale="50" zoomScaleNormal="50" workbookViewId="0">
      <selection activeCell="B114" sqref="B114"/>
    </sheetView>
  </sheetViews>
  <sheetFormatPr baseColWidth="10" defaultColWidth="12.42578125" defaultRowHeight="18.75"/>
  <cols>
    <col min="1" max="1" width="4.7109375" style="21" customWidth="1"/>
    <col min="2" max="2" width="109.140625" style="21" customWidth="1"/>
    <col min="3" max="14" width="23.7109375" style="21" customWidth="1"/>
    <col min="15" max="15" width="19.140625" style="21" customWidth="1"/>
    <col min="16" max="16" width="6.28515625" style="21" customWidth="1"/>
    <col min="17" max="21" width="12.42578125" style="21"/>
    <col min="22" max="22" width="13" style="21" customWidth="1"/>
    <col min="23" max="16384" width="12.42578125" style="21"/>
  </cols>
  <sheetData>
    <row r="1" spans="1:29" ht="19.5" thickBot="1">
      <c r="A1" s="572"/>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row>
    <row r="2" spans="1:29" ht="19.5" thickBot="1">
      <c r="A2" s="572"/>
      <c r="B2" s="504" t="str">
        <f>+Kapitalbedarfsplanung!B5</f>
        <v>Datum: xx.xx.xxxx</v>
      </c>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row>
    <row r="3" spans="1:29">
      <c r="A3" s="572"/>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row>
    <row r="4" spans="1:29" ht="39" customHeight="1" thickBot="1">
      <c r="A4" s="572"/>
      <c r="B4" s="507" t="s">
        <v>1615</v>
      </c>
      <c r="C4" s="572"/>
      <c r="D4" s="572"/>
      <c r="E4" s="572"/>
      <c r="F4" s="572"/>
      <c r="G4" s="572"/>
      <c r="H4" s="572"/>
      <c r="I4" s="572"/>
      <c r="J4" s="572"/>
      <c r="K4" s="572"/>
      <c r="L4" s="572"/>
      <c r="M4" s="572"/>
      <c r="N4" s="572"/>
      <c r="O4" s="572"/>
      <c r="P4" s="572"/>
      <c r="Q4" s="529" t="s">
        <v>1719</v>
      </c>
      <c r="R4" s="572"/>
      <c r="S4" s="572"/>
      <c r="T4" s="572"/>
      <c r="U4" s="572"/>
      <c r="V4" s="572"/>
      <c r="W4" s="572"/>
      <c r="X4" s="572"/>
      <c r="Y4" s="572"/>
      <c r="Z4" s="572"/>
      <c r="AA4" s="572"/>
      <c r="AB4" s="572"/>
      <c r="AC4" s="572"/>
    </row>
    <row r="5" spans="1:29" ht="21" thickBot="1">
      <c r="A5" s="572"/>
      <c r="B5" s="504" t="str">
        <f>+Kapitalbedarfsplanung!B7</f>
        <v>Name des Projektes:   XXX</v>
      </c>
      <c r="C5" s="572"/>
      <c r="D5" s="572"/>
      <c r="E5" s="572"/>
      <c r="F5" s="574"/>
      <c r="G5" s="574"/>
      <c r="H5" s="574"/>
      <c r="I5" s="574"/>
      <c r="J5" s="574"/>
      <c r="K5" s="574"/>
      <c r="L5" s="574"/>
      <c r="M5" s="574"/>
      <c r="N5" s="574"/>
      <c r="O5" s="575"/>
      <c r="P5" s="575"/>
      <c r="Q5" s="575"/>
      <c r="R5" s="572"/>
      <c r="S5" s="572"/>
      <c r="T5" s="572"/>
      <c r="U5" s="572"/>
      <c r="V5" s="572"/>
      <c r="W5" s="572"/>
      <c r="X5" s="572"/>
      <c r="Y5" s="572"/>
      <c r="Z5" s="572"/>
      <c r="AA5" s="572"/>
      <c r="AB5" s="572"/>
      <c r="AC5" s="572"/>
    </row>
    <row r="6" spans="1:29" ht="21" customHeight="1">
      <c r="A6" s="572"/>
      <c r="B6" s="589"/>
      <c r="C6" s="573" t="s">
        <v>1716</v>
      </c>
      <c r="D6" s="575"/>
      <c r="E6" s="575"/>
      <c r="F6" s="575"/>
      <c r="G6" s="575"/>
      <c r="H6" s="575"/>
      <c r="I6" s="575"/>
      <c r="J6" s="575"/>
      <c r="K6" s="575"/>
      <c r="L6" s="575"/>
      <c r="M6" s="575"/>
      <c r="N6" s="575"/>
      <c r="O6" s="575"/>
      <c r="P6" s="575"/>
      <c r="Q6" s="575"/>
      <c r="R6" s="572"/>
      <c r="S6" s="572"/>
      <c r="T6" s="572"/>
      <c r="U6" s="572"/>
      <c r="V6" s="572"/>
      <c r="W6" s="572"/>
      <c r="X6" s="572"/>
      <c r="Y6" s="572"/>
      <c r="Z6" s="572"/>
      <c r="AA6" s="572"/>
      <c r="AB6" s="572"/>
      <c r="AC6" s="572"/>
    </row>
    <row r="7" spans="1:29" ht="20.25">
      <c r="A7" s="572"/>
      <c r="B7" s="577"/>
      <c r="C7" s="578" t="s">
        <v>99</v>
      </c>
      <c r="D7" s="578" t="s">
        <v>100</v>
      </c>
      <c r="E7" s="578" t="s">
        <v>101</v>
      </c>
      <c r="F7" s="578" t="s">
        <v>102</v>
      </c>
      <c r="G7" s="578" t="s">
        <v>103</v>
      </c>
      <c r="H7" s="578" t="s">
        <v>104</v>
      </c>
      <c r="I7" s="578" t="s">
        <v>105</v>
      </c>
      <c r="J7" s="578" t="s">
        <v>106</v>
      </c>
      <c r="K7" s="578" t="s">
        <v>107</v>
      </c>
      <c r="L7" s="578" t="s">
        <v>108</v>
      </c>
      <c r="M7" s="578" t="s">
        <v>109</v>
      </c>
      <c r="N7" s="578" t="s">
        <v>110</v>
      </c>
      <c r="O7" s="487" t="s">
        <v>16</v>
      </c>
      <c r="P7" s="575"/>
      <c r="Q7" s="488" t="s">
        <v>1</v>
      </c>
      <c r="R7" s="572"/>
      <c r="S7" s="572"/>
      <c r="T7" s="572"/>
      <c r="U7" s="572"/>
      <c r="V7" s="572"/>
      <c r="W7" s="572"/>
      <c r="X7" s="572"/>
      <c r="Y7" s="572"/>
      <c r="Z7" s="572"/>
      <c r="AA7" s="572"/>
      <c r="AB7" s="572"/>
      <c r="AC7" s="572"/>
    </row>
    <row r="8" spans="1:29" ht="21" customHeight="1">
      <c r="A8" s="572"/>
      <c r="B8" s="590" t="s">
        <v>1620</v>
      </c>
      <c r="C8" s="641"/>
      <c r="D8" s="641"/>
      <c r="E8" s="641"/>
      <c r="F8" s="641"/>
      <c r="G8" s="641"/>
      <c r="H8" s="641"/>
      <c r="I8" s="641"/>
      <c r="J8" s="641"/>
      <c r="K8" s="641"/>
      <c r="L8" s="641"/>
      <c r="M8" s="641"/>
      <c r="N8" s="641"/>
      <c r="O8" s="581"/>
      <c r="P8" s="575"/>
      <c r="Q8" s="575" t="s">
        <v>1618</v>
      </c>
      <c r="R8" s="572"/>
      <c r="S8" s="572"/>
      <c r="T8" s="572"/>
      <c r="U8" s="572"/>
      <c r="V8" s="572"/>
      <c r="W8" s="572"/>
      <c r="X8" s="572"/>
      <c r="Y8" s="572"/>
      <c r="Z8" s="572"/>
      <c r="AA8" s="572"/>
      <c r="AB8" s="572"/>
      <c r="AC8" s="572"/>
    </row>
    <row r="9" spans="1:29" ht="21" customHeight="1">
      <c r="A9" s="572"/>
      <c r="B9" s="590" t="s">
        <v>1720</v>
      </c>
      <c r="C9" s="632">
        <f>+Umsatzplan!C28</f>
        <v>0</v>
      </c>
      <c r="D9" s="632">
        <f>+Umsatzplan!D28</f>
        <v>0</v>
      </c>
      <c r="E9" s="632">
        <f>+Umsatzplan!E28</f>
        <v>0</v>
      </c>
      <c r="F9" s="632">
        <f>+Umsatzplan!F28</f>
        <v>0</v>
      </c>
      <c r="G9" s="632">
        <f>+Umsatzplan!G28</f>
        <v>0</v>
      </c>
      <c r="H9" s="632">
        <f>+Umsatzplan!H28</f>
        <v>0</v>
      </c>
      <c r="I9" s="632">
        <f>+Umsatzplan!I28</f>
        <v>0</v>
      </c>
      <c r="J9" s="632">
        <f>+Umsatzplan!J28</f>
        <v>0</v>
      </c>
      <c r="K9" s="632">
        <f>+Umsatzplan!K28</f>
        <v>0</v>
      </c>
      <c r="L9" s="632">
        <f>+Umsatzplan!L28</f>
        <v>0</v>
      </c>
      <c r="M9" s="632">
        <f>+Umsatzplan!M28</f>
        <v>0</v>
      </c>
      <c r="N9" s="632">
        <f>+Umsatzplan!N28</f>
        <v>0</v>
      </c>
      <c r="O9" s="633">
        <f t="shared" ref="O9:O36" si="0">SUM(C9:N9)</f>
        <v>0</v>
      </c>
      <c r="P9" s="575"/>
      <c r="Q9" s="591" t="s">
        <v>1705</v>
      </c>
      <c r="R9" s="572"/>
      <c r="S9" s="572"/>
      <c r="T9" s="572"/>
      <c r="U9" s="572"/>
      <c r="V9" s="572"/>
      <c r="W9" s="572"/>
      <c r="X9" s="572"/>
      <c r="Y9" s="572"/>
      <c r="Z9" s="572"/>
      <c r="AA9" s="572"/>
      <c r="AB9" s="572"/>
      <c r="AC9" s="572"/>
    </row>
    <row r="10" spans="1:29" ht="21" customHeight="1">
      <c r="A10" s="572"/>
      <c r="B10" s="590" t="s">
        <v>1689</v>
      </c>
      <c r="C10" s="634"/>
      <c r="D10" s="634"/>
      <c r="E10" s="634"/>
      <c r="F10" s="634"/>
      <c r="G10" s="634"/>
      <c r="H10" s="634"/>
      <c r="I10" s="634"/>
      <c r="J10" s="634"/>
      <c r="K10" s="634"/>
      <c r="L10" s="634"/>
      <c r="M10" s="634"/>
      <c r="N10" s="634"/>
      <c r="O10" s="633">
        <f t="shared" si="0"/>
        <v>0</v>
      </c>
      <c r="P10" s="575"/>
      <c r="Q10" s="575" t="s">
        <v>111</v>
      </c>
      <c r="R10" s="572"/>
      <c r="S10" s="572"/>
      <c r="T10" s="592"/>
      <c r="U10" s="572"/>
      <c r="V10" s="572"/>
      <c r="W10" s="572"/>
      <c r="X10" s="572"/>
      <c r="Y10" s="572"/>
      <c r="Z10" s="572"/>
      <c r="AA10" s="572"/>
      <c r="AB10" s="572"/>
      <c r="AC10" s="572"/>
    </row>
    <row r="11" spans="1:29" ht="21" customHeight="1" thickBot="1">
      <c r="A11" s="572"/>
      <c r="B11" s="590" t="s">
        <v>1621</v>
      </c>
      <c r="C11" s="634"/>
      <c r="D11" s="634"/>
      <c r="E11" s="634"/>
      <c r="F11" s="634"/>
      <c r="G11" s="634"/>
      <c r="H11" s="634"/>
      <c r="I11" s="634"/>
      <c r="J11" s="634"/>
      <c r="K11" s="634"/>
      <c r="L11" s="634"/>
      <c r="M11" s="634"/>
      <c r="N11" s="634"/>
      <c r="O11" s="633">
        <f t="shared" si="0"/>
        <v>0</v>
      </c>
      <c r="P11" s="575"/>
      <c r="Q11" s="575" t="s">
        <v>1659</v>
      </c>
      <c r="R11" s="572"/>
      <c r="S11" s="572"/>
      <c r="T11" s="572"/>
      <c r="U11" s="572"/>
      <c r="V11" s="572"/>
      <c r="W11" s="572"/>
      <c r="X11" s="572"/>
      <c r="Y11" s="572"/>
      <c r="Z11" s="572"/>
      <c r="AA11" s="572"/>
      <c r="AB11" s="572"/>
      <c r="AC11" s="572"/>
    </row>
    <row r="12" spans="1:29" ht="21" customHeight="1" thickBot="1">
      <c r="A12" s="572"/>
      <c r="B12" s="593" t="s">
        <v>112</v>
      </c>
      <c r="C12" s="635">
        <f t="shared" ref="C12:N12" si="1">SUM(C8:C11)</f>
        <v>0</v>
      </c>
      <c r="D12" s="635">
        <f t="shared" si="1"/>
        <v>0</v>
      </c>
      <c r="E12" s="635">
        <f t="shared" si="1"/>
        <v>0</v>
      </c>
      <c r="F12" s="635">
        <f t="shared" si="1"/>
        <v>0</v>
      </c>
      <c r="G12" s="635">
        <f t="shared" si="1"/>
        <v>0</v>
      </c>
      <c r="H12" s="635">
        <f t="shared" si="1"/>
        <v>0</v>
      </c>
      <c r="I12" s="635">
        <f t="shared" si="1"/>
        <v>0</v>
      </c>
      <c r="J12" s="635">
        <f t="shared" si="1"/>
        <v>0</v>
      </c>
      <c r="K12" s="635">
        <f t="shared" si="1"/>
        <v>0</v>
      </c>
      <c r="L12" s="635">
        <f t="shared" si="1"/>
        <v>0</v>
      </c>
      <c r="M12" s="635">
        <f t="shared" si="1"/>
        <v>0</v>
      </c>
      <c r="N12" s="635">
        <f t="shared" si="1"/>
        <v>0</v>
      </c>
      <c r="O12" s="636">
        <f t="shared" si="0"/>
        <v>0</v>
      </c>
      <c r="P12" s="575"/>
      <c r="Q12" s="575"/>
      <c r="R12" s="572"/>
      <c r="S12" s="572"/>
      <c r="T12" s="572"/>
      <c r="U12" s="572"/>
      <c r="V12" s="572"/>
      <c r="W12" s="572"/>
      <c r="X12" s="572"/>
      <c r="Y12" s="572"/>
      <c r="Z12" s="572"/>
      <c r="AA12" s="572"/>
      <c r="AB12" s="572"/>
      <c r="AC12" s="572"/>
    </row>
    <row r="13" spans="1:29" ht="21" customHeight="1">
      <c r="A13" s="572"/>
      <c r="B13" s="590" t="s">
        <v>113</v>
      </c>
      <c r="C13" s="634"/>
      <c r="D13" s="634"/>
      <c r="E13" s="634"/>
      <c r="F13" s="634"/>
      <c r="G13" s="634"/>
      <c r="H13" s="634"/>
      <c r="I13" s="634"/>
      <c r="J13" s="634"/>
      <c r="K13" s="634"/>
      <c r="L13" s="634"/>
      <c r="M13" s="634"/>
      <c r="N13" s="634"/>
      <c r="O13" s="633">
        <f t="shared" si="0"/>
        <v>0</v>
      </c>
      <c r="P13" s="575"/>
      <c r="Q13" s="591" t="s">
        <v>1704</v>
      </c>
      <c r="R13" s="572"/>
      <c r="S13" s="572"/>
      <c r="T13" s="572"/>
      <c r="U13" s="572"/>
      <c r="V13" s="572"/>
      <c r="W13" s="594"/>
      <c r="X13" s="572"/>
      <c r="Y13" s="572"/>
      <c r="Z13" s="572"/>
      <c r="AA13" s="572"/>
      <c r="AB13" s="572"/>
      <c r="AC13" s="572"/>
    </row>
    <row r="14" spans="1:29" ht="21" customHeight="1">
      <c r="A14" s="572"/>
      <c r="B14" s="595" t="s">
        <v>114</v>
      </c>
      <c r="C14" s="634"/>
      <c r="D14" s="634"/>
      <c r="E14" s="634"/>
      <c r="F14" s="634"/>
      <c r="G14" s="634"/>
      <c r="H14" s="634"/>
      <c r="I14" s="634"/>
      <c r="J14" s="634"/>
      <c r="K14" s="634"/>
      <c r="L14" s="634"/>
      <c r="M14" s="634"/>
      <c r="N14" s="634"/>
      <c r="O14" s="633">
        <f t="shared" si="0"/>
        <v>0</v>
      </c>
      <c r="P14" s="575"/>
      <c r="Q14" s="575" t="s">
        <v>1660</v>
      </c>
      <c r="R14" s="572"/>
      <c r="S14" s="572"/>
      <c r="T14" s="572"/>
      <c r="U14" s="572"/>
      <c r="V14" s="572"/>
      <c r="W14" s="572"/>
      <c r="X14" s="572"/>
      <c r="Y14" s="572"/>
      <c r="Z14" s="572"/>
      <c r="AA14" s="572"/>
      <c r="AB14" s="572"/>
      <c r="AC14" s="572"/>
    </row>
    <row r="15" spans="1:29" ht="21" customHeight="1">
      <c r="A15" s="572"/>
      <c r="B15" s="595" t="s">
        <v>1657</v>
      </c>
      <c r="C15" s="634"/>
      <c r="D15" s="634"/>
      <c r="E15" s="634"/>
      <c r="F15" s="634"/>
      <c r="G15" s="634"/>
      <c r="H15" s="634"/>
      <c r="I15" s="634"/>
      <c r="J15" s="634"/>
      <c r="K15" s="634"/>
      <c r="L15" s="634"/>
      <c r="M15" s="634"/>
      <c r="N15" s="634"/>
      <c r="O15" s="633">
        <f t="shared" si="0"/>
        <v>0</v>
      </c>
      <c r="P15" s="575"/>
      <c r="Q15" s="575" t="s">
        <v>1661</v>
      </c>
      <c r="R15" s="572"/>
      <c r="S15" s="572"/>
      <c r="T15" s="572"/>
      <c r="U15" s="572"/>
      <c r="V15" s="572"/>
      <c r="W15" s="572"/>
      <c r="X15" s="572"/>
      <c r="Y15" s="572"/>
      <c r="Z15" s="572"/>
      <c r="AA15" s="572"/>
      <c r="AB15" s="572"/>
      <c r="AC15" s="572"/>
    </row>
    <row r="16" spans="1:29" ht="21" customHeight="1">
      <c r="A16" s="572"/>
      <c r="B16" s="595" t="s">
        <v>1645</v>
      </c>
      <c r="C16" s="634"/>
      <c r="D16" s="634"/>
      <c r="E16" s="634"/>
      <c r="F16" s="634"/>
      <c r="G16" s="634"/>
      <c r="H16" s="634"/>
      <c r="I16" s="634"/>
      <c r="J16" s="634"/>
      <c r="K16" s="634"/>
      <c r="L16" s="634"/>
      <c r="M16" s="634"/>
      <c r="N16" s="634"/>
      <c r="O16" s="633">
        <f t="shared" si="0"/>
        <v>0</v>
      </c>
      <c r="P16" s="575"/>
      <c r="Q16" s="575"/>
      <c r="R16" s="572"/>
      <c r="S16" s="572"/>
      <c r="T16" s="572"/>
      <c r="U16" s="572"/>
      <c r="V16" s="572"/>
      <c r="W16" s="572"/>
      <c r="X16" s="572"/>
      <c r="Y16" s="572"/>
      <c r="Z16" s="572"/>
      <c r="AA16" s="572"/>
      <c r="AB16" s="572"/>
      <c r="AC16" s="572"/>
    </row>
    <row r="17" spans="1:29" ht="21" customHeight="1">
      <c r="A17" s="572"/>
      <c r="B17" s="595" t="s">
        <v>115</v>
      </c>
      <c r="C17" s="634"/>
      <c r="D17" s="634"/>
      <c r="E17" s="634"/>
      <c r="F17" s="634"/>
      <c r="G17" s="634"/>
      <c r="H17" s="634"/>
      <c r="I17" s="634"/>
      <c r="J17" s="634"/>
      <c r="K17" s="634"/>
      <c r="L17" s="634"/>
      <c r="M17" s="634"/>
      <c r="N17" s="634"/>
      <c r="O17" s="633">
        <f t="shared" si="0"/>
        <v>0</v>
      </c>
      <c r="P17" s="575"/>
      <c r="Q17" s="575" t="s">
        <v>1672</v>
      </c>
      <c r="R17" s="572"/>
      <c r="S17" s="572"/>
      <c r="T17" s="572"/>
      <c r="U17" s="572"/>
      <c r="V17" s="572"/>
      <c r="W17" s="572"/>
      <c r="X17" s="572"/>
      <c r="Y17" s="572"/>
      <c r="Z17" s="572"/>
      <c r="AA17" s="572"/>
      <c r="AB17" s="572"/>
      <c r="AC17" s="572"/>
    </row>
    <row r="18" spans="1:29" ht="21" customHeight="1">
      <c r="A18" s="572"/>
      <c r="B18" s="595" t="s">
        <v>1644</v>
      </c>
      <c r="C18" s="634"/>
      <c r="D18" s="634"/>
      <c r="E18" s="634"/>
      <c r="F18" s="634"/>
      <c r="G18" s="634"/>
      <c r="H18" s="634"/>
      <c r="I18" s="634"/>
      <c r="J18" s="634"/>
      <c r="K18" s="634"/>
      <c r="L18" s="634"/>
      <c r="M18" s="634"/>
      <c r="N18" s="634"/>
      <c r="O18" s="633">
        <f t="shared" si="0"/>
        <v>0</v>
      </c>
      <c r="P18" s="575"/>
      <c r="Q18" s="575" t="s">
        <v>1662</v>
      </c>
      <c r="R18" s="572"/>
      <c r="S18" s="572"/>
      <c r="T18" s="572"/>
      <c r="U18" s="572"/>
      <c r="V18" s="572"/>
      <c r="W18" s="572"/>
      <c r="X18" s="572"/>
      <c r="Y18" s="572"/>
      <c r="Z18" s="572"/>
      <c r="AA18" s="572"/>
      <c r="AB18" s="572"/>
      <c r="AC18" s="572"/>
    </row>
    <row r="19" spans="1:29" ht="21" customHeight="1">
      <c r="A19" s="572"/>
      <c r="B19" s="595" t="s">
        <v>116</v>
      </c>
      <c r="C19" s="634"/>
      <c r="D19" s="634"/>
      <c r="E19" s="634"/>
      <c r="F19" s="634"/>
      <c r="G19" s="634"/>
      <c r="H19" s="634"/>
      <c r="I19" s="634"/>
      <c r="J19" s="634"/>
      <c r="K19" s="634"/>
      <c r="L19" s="634"/>
      <c r="M19" s="634"/>
      <c r="N19" s="634"/>
      <c r="O19" s="633">
        <f t="shared" si="0"/>
        <v>0</v>
      </c>
      <c r="P19" s="575"/>
      <c r="Q19" s="575" t="str">
        <f>+Q18</f>
        <v>Nur Firma</v>
      </c>
      <c r="R19" s="572"/>
      <c r="S19" s="572"/>
      <c r="T19" s="572"/>
      <c r="U19" s="572"/>
      <c r="V19" s="572"/>
      <c r="W19" s="572"/>
      <c r="X19" s="572"/>
      <c r="Y19" s="572"/>
      <c r="Z19" s="572"/>
      <c r="AA19" s="572"/>
      <c r="AB19" s="572"/>
      <c r="AC19" s="572"/>
    </row>
    <row r="20" spans="1:29" ht="21" customHeight="1">
      <c r="A20" s="572"/>
      <c r="B20" s="595" t="s">
        <v>117</v>
      </c>
      <c r="C20" s="634"/>
      <c r="D20" s="634"/>
      <c r="E20" s="634"/>
      <c r="F20" s="634"/>
      <c r="G20" s="634"/>
      <c r="H20" s="634"/>
      <c r="I20" s="634"/>
      <c r="J20" s="634"/>
      <c r="K20" s="634"/>
      <c r="L20" s="634"/>
      <c r="M20" s="634"/>
      <c r="N20" s="634"/>
      <c r="O20" s="633">
        <f t="shared" si="0"/>
        <v>0</v>
      </c>
      <c r="P20" s="575"/>
      <c r="Q20" s="596" t="s">
        <v>1619</v>
      </c>
      <c r="R20" s="572"/>
      <c r="S20" s="572"/>
      <c r="T20" s="572"/>
      <c r="U20" s="572"/>
      <c r="V20" s="572"/>
      <c r="W20" s="572"/>
      <c r="X20" s="572"/>
      <c r="Y20" s="572"/>
      <c r="Z20" s="572"/>
      <c r="AA20" s="572"/>
      <c r="AB20" s="572"/>
      <c r="AC20" s="572"/>
    </row>
    <row r="21" spans="1:29" ht="21" customHeight="1">
      <c r="A21" s="572"/>
      <c r="B21" s="595" t="s">
        <v>1697</v>
      </c>
      <c r="C21" s="634"/>
      <c r="D21" s="634"/>
      <c r="E21" s="634"/>
      <c r="F21" s="634"/>
      <c r="G21" s="634"/>
      <c r="H21" s="634"/>
      <c r="I21" s="634"/>
      <c r="J21" s="634"/>
      <c r="K21" s="634"/>
      <c r="L21" s="634"/>
      <c r="M21" s="634"/>
      <c r="N21" s="634"/>
      <c r="O21" s="633">
        <f t="shared" si="0"/>
        <v>0</v>
      </c>
      <c r="P21" s="575"/>
      <c r="Q21" s="575" t="s">
        <v>1663</v>
      </c>
      <c r="R21" s="572"/>
      <c r="S21" s="572"/>
      <c r="T21" s="572"/>
      <c r="U21" s="572"/>
      <c r="V21" s="572"/>
      <c r="W21" s="572"/>
      <c r="X21" s="572"/>
      <c r="Y21" s="572"/>
      <c r="Z21" s="572"/>
      <c r="AA21" s="572"/>
      <c r="AB21" s="572"/>
      <c r="AC21" s="572"/>
    </row>
    <row r="22" spans="1:29" ht="21" customHeight="1">
      <c r="A22" s="572"/>
      <c r="B22" s="595" t="s">
        <v>118</v>
      </c>
      <c r="C22" s="634"/>
      <c r="D22" s="634"/>
      <c r="E22" s="634"/>
      <c r="F22" s="634"/>
      <c r="G22" s="634"/>
      <c r="H22" s="634"/>
      <c r="I22" s="634"/>
      <c r="J22" s="634"/>
      <c r="K22" s="634"/>
      <c r="L22" s="634"/>
      <c r="M22" s="634"/>
      <c r="N22" s="634"/>
      <c r="O22" s="633">
        <f t="shared" si="0"/>
        <v>0</v>
      </c>
      <c r="P22" s="575"/>
      <c r="Q22" s="575"/>
      <c r="R22" s="572"/>
      <c r="S22" s="572"/>
      <c r="T22" s="572"/>
      <c r="U22" s="572"/>
      <c r="V22" s="572"/>
      <c r="W22" s="572"/>
      <c r="X22" s="572"/>
      <c r="Y22" s="572"/>
      <c r="Z22" s="572"/>
      <c r="AA22" s="572"/>
      <c r="AB22" s="572"/>
      <c r="AC22" s="572"/>
    </row>
    <row r="23" spans="1:29" ht="21" customHeight="1">
      <c r="A23" s="572"/>
      <c r="B23" s="595" t="s">
        <v>119</v>
      </c>
      <c r="C23" s="634"/>
      <c r="D23" s="634"/>
      <c r="E23" s="634"/>
      <c r="F23" s="634"/>
      <c r="G23" s="634"/>
      <c r="H23" s="634"/>
      <c r="I23" s="634"/>
      <c r="J23" s="634"/>
      <c r="K23" s="634"/>
      <c r="L23" s="634"/>
      <c r="M23" s="634"/>
      <c r="N23" s="634"/>
      <c r="O23" s="633">
        <f t="shared" si="0"/>
        <v>0</v>
      </c>
      <c r="P23" s="575"/>
      <c r="Q23" s="575"/>
      <c r="R23" s="572"/>
      <c r="S23" s="572"/>
      <c r="T23" s="572"/>
      <c r="U23" s="572"/>
      <c r="V23" s="572"/>
      <c r="W23" s="572"/>
      <c r="X23" s="572"/>
      <c r="Y23" s="572"/>
      <c r="Z23" s="572"/>
      <c r="AA23" s="572"/>
      <c r="AB23" s="572"/>
      <c r="AC23" s="572"/>
    </row>
    <row r="24" spans="1:29" ht="21" customHeight="1">
      <c r="A24" s="572"/>
      <c r="B24" s="595" t="s">
        <v>1701</v>
      </c>
      <c r="C24" s="634"/>
      <c r="D24" s="634"/>
      <c r="E24" s="634"/>
      <c r="F24" s="634"/>
      <c r="G24" s="634"/>
      <c r="H24" s="634"/>
      <c r="I24" s="634"/>
      <c r="J24" s="634"/>
      <c r="K24" s="634"/>
      <c r="L24" s="634"/>
      <c r="M24" s="634"/>
      <c r="N24" s="634"/>
      <c r="O24" s="633">
        <f t="shared" si="0"/>
        <v>0</v>
      </c>
      <c r="P24" s="575"/>
      <c r="Q24" s="575" t="s">
        <v>1664</v>
      </c>
      <c r="R24" s="572"/>
      <c r="S24" s="572"/>
      <c r="T24" s="572"/>
      <c r="U24" s="572"/>
      <c r="V24" s="572"/>
      <c r="W24" s="572"/>
      <c r="X24" s="572"/>
      <c r="Y24" s="572"/>
      <c r="Z24" s="572"/>
      <c r="AA24" s="572"/>
      <c r="AB24" s="572"/>
      <c r="AC24" s="572"/>
    </row>
    <row r="25" spans="1:29" ht="21" customHeight="1">
      <c r="A25" s="572"/>
      <c r="B25" s="595" t="s">
        <v>120</v>
      </c>
      <c r="C25" s="634"/>
      <c r="D25" s="634"/>
      <c r="E25" s="634"/>
      <c r="F25" s="634"/>
      <c r="G25" s="634"/>
      <c r="H25" s="634"/>
      <c r="I25" s="634"/>
      <c r="J25" s="634"/>
      <c r="K25" s="634"/>
      <c r="L25" s="634"/>
      <c r="M25" s="634"/>
      <c r="N25" s="634"/>
      <c r="O25" s="633">
        <f t="shared" si="0"/>
        <v>0</v>
      </c>
      <c r="P25" s="575"/>
      <c r="Q25" s="575" t="s">
        <v>1665</v>
      </c>
      <c r="R25" s="572"/>
      <c r="S25" s="572"/>
      <c r="T25" s="572"/>
      <c r="U25" s="572"/>
      <c r="V25" s="572"/>
      <c r="W25" s="572"/>
      <c r="X25" s="572"/>
      <c r="Y25" s="572"/>
      <c r="Z25" s="572"/>
      <c r="AA25" s="572"/>
      <c r="AB25" s="572"/>
      <c r="AC25" s="572"/>
    </row>
    <row r="26" spans="1:29" ht="21" customHeight="1">
      <c r="A26" s="572"/>
      <c r="B26" s="595" t="s">
        <v>121</v>
      </c>
      <c r="C26" s="634"/>
      <c r="D26" s="634"/>
      <c r="E26" s="634"/>
      <c r="F26" s="634"/>
      <c r="G26" s="634"/>
      <c r="H26" s="634"/>
      <c r="I26" s="634"/>
      <c r="J26" s="634"/>
      <c r="K26" s="634"/>
      <c r="L26" s="634"/>
      <c r="M26" s="634"/>
      <c r="N26" s="634"/>
      <c r="O26" s="633">
        <f t="shared" si="0"/>
        <v>0</v>
      </c>
      <c r="P26" s="575"/>
      <c r="Q26" s="575" t="s">
        <v>1666</v>
      </c>
      <c r="R26" s="572"/>
      <c r="S26" s="572"/>
      <c r="T26" s="572"/>
      <c r="U26" s="572"/>
      <c r="V26" s="572"/>
      <c r="W26" s="572"/>
      <c r="X26" s="572"/>
      <c r="Y26" s="572"/>
      <c r="Z26" s="572"/>
      <c r="AA26" s="572"/>
      <c r="AB26" s="572"/>
      <c r="AC26" s="572"/>
    </row>
    <row r="27" spans="1:29" ht="21" customHeight="1">
      <c r="A27" s="572"/>
      <c r="B27" s="595" t="s">
        <v>122</v>
      </c>
      <c r="C27" s="634"/>
      <c r="D27" s="634"/>
      <c r="E27" s="634"/>
      <c r="F27" s="634"/>
      <c r="G27" s="634"/>
      <c r="H27" s="634"/>
      <c r="I27" s="634"/>
      <c r="J27" s="634"/>
      <c r="K27" s="634"/>
      <c r="L27" s="634"/>
      <c r="M27" s="634"/>
      <c r="N27" s="634"/>
      <c r="O27" s="633">
        <f t="shared" si="0"/>
        <v>0</v>
      </c>
      <c r="P27" s="575"/>
      <c r="Q27" s="575"/>
      <c r="R27" s="572"/>
      <c r="S27" s="572"/>
      <c r="T27" s="572"/>
      <c r="U27" s="572"/>
      <c r="V27" s="572"/>
      <c r="W27" s="572"/>
      <c r="X27" s="572"/>
      <c r="Y27" s="572"/>
      <c r="Z27" s="572"/>
      <c r="AA27" s="572"/>
      <c r="AB27" s="572"/>
      <c r="AC27" s="572"/>
    </row>
    <row r="28" spans="1:29" ht="21" customHeight="1">
      <c r="A28" s="572"/>
      <c r="B28" s="595" t="s">
        <v>203</v>
      </c>
      <c r="C28" s="634"/>
      <c r="D28" s="634"/>
      <c r="E28" s="634"/>
      <c r="F28" s="634"/>
      <c r="G28" s="634"/>
      <c r="H28" s="634"/>
      <c r="I28" s="634"/>
      <c r="J28" s="634"/>
      <c r="K28" s="634"/>
      <c r="L28" s="634"/>
      <c r="M28" s="634"/>
      <c r="N28" s="634"/>
      <c r="O28" s="633">
        <f t="shared" si="0"/>
        <v>0</v>
      </c>
      <c r="P28" s="575"/>
      <c r="Q28" s="575" t="s">
        <v>1667</v>
      </c>
      <c r="R28" s="572"/>
      <c r="S28" s="572"/>
      <c r="T28" s="572"/>
      <c r="U28" s="572"/>
      <c r="V28" s="572"/>
      <c r="W28" s="572"/>
      <c r="X28" s="572"/>
      <c r="Y28" s="572"/>
      <c r="Z28" s="572"/>
      <c r="AA28" s="572"/>
      <c r="AB28" s="572"/>
      <c r="AC28" s="572"/>
    </row>
    <row r="29" spans="1:29" ht="21" customHeight="1">
      <c r="A29" s="572"/>
      <c r="B29" s="595" t="s">
        <v>123</v>
      </c>
      <c r="C29" s="634"/>
      <c r="D29" s="634"/>
      <c r="E29" s="634"/>
      <c r="F29" s="634"/>
      <c r="G29" s="634"/>
      <c r="H29" s="634"/>
      <c r="I29" s="634"/>
      <c r="J29" s="634"/>
      <c r="K29" s="634"/>
      <c r="L29" s="634"/>
      <c r="M29" s="634"/>
      <c r="N29" s="634"/>
      <c r="O29" s="633">
        <f t="shared" si="0"/>
        <v>0</v>
      </c>
      <c r="P29" s="575"/>
      <c r="Q29" s="575" t="s">
        <v>1659</v>
      </c>
      <c r="R29" s="572"/>
      <c r="S29" s="572"/>
      <c r="T29" s="572"/>
      <c r="U29" s="572"/>
      <c r="V29" s="572"/>
      <c r="W29" s="572"/>
      <c r="X29" s="572"/>
      <c r="Y29" s="572"/>
      <c r="Z29" s="572"/>
      <c r="AA29" s="572"/>
      <c r="AB29" s="572"/>
      <c r="AC29" s="572"/>
    </row>
    <row r="30" spans="1:29" ht="21" customHeight="1">
      <c r="A30" s="572"/>
      <c r="B30" s="595" t="s">
        <v>93</v>
      </c>
      <c r="C30" s="634"/>
      <c r="D30" s="634"/>
      <c r="E30" s="634"/>
      <c r="F30" s="634"/>
      <c r="G30" s="634"/>
      <c r="H30" s="634"/>
      <c r="I30" s="634"/>
      <c r="J30" s="634"/>
      <c r="K30" s="634"/>
      <c r="L30" s="634"/>
      <c r="M30" s="634"/>
      <c r="N30" s="634"/>
      <c r="O30" s="633">
        <f t="shared" si="0"/>
        <v>0</v>
      </c>
      <c r="P30" s="575"/>
      <c r="Q30" s="575" t="s">
        <v>1668</v>
      </c>
      <c r="R30" s="572"/>
      <c r="S30" s="572"/>
      <c r="T30" s="572"/>
      <c r="U30" s="572"/>
      <c r="V30" s="572"/>
      <c r="W30" s="572"/>
      <c r="X30" s="572"/>
      <c r="Y30" s="572"/>
      <c r="Z30" s="572"/>
      <c r="AA30" s="572"/>
      <c r="AB30" s="572"/>
      <c r="AC30" s="572"/>
    </row>
    <row r="31" spans="1:29" ht="21" customHeight="1">
      <c r="A31" s="572"/>
      <c r="B31" s="595" t="s">
        <v>94</v>
      </c>
      <c r="C31" s="634"/>
      <c r="D31" s="634"/>
      <c r="E31" s="634"/>
      <c r="F31" s="634"/>
      <c r="G31" s="634"/>
      <c r="H31" s="634"/>
      <c r="I31" s="634"/>
      <c r="J31" s="634"/>
      <c r="K31" s="634"/>
      <c r="L31" s="634"/>
      <c r="M31" s="634"/>
      <c r="N31" s="634"/>
      <c r="O31" s="633">
        <f t="shared" si="0"/>
        <v>0</v>
      </c>
      <c r="P31" s="575"/>
      <c r="Q31" s="575" t="str">
        <f>+Q30</f>
        <v>Nur Firmenkredite</v>
      </c>
      <c r="R31" s="572"/>
      <c r="S31" s="572"/>
      <c r="T31" s="572"/>
      <c r="U31" s="572"/>
      <c r="V31" s="572"/>
      <c r="W31" s="572"/>
      <c r="X31" s="572"/>
      <c r="Y31" s="572"/>
      <c r="Z31" s="572"/>
      <c r="AA31" s="572"/>
      <c r="AB31" s="572"/>
      <c r="AC31" s="572"/>
    </row>
    <row r="32" spans="1:29" ht="21" customHeight="1">
      <c r="A32" s="572"/>
      <c r="B32" s="595" t="s">
        <v>1434</v>
      </c>
      <c r="C32" s="634"/>
      <c r="D32" s="634"/>
      <c r="E32" s="634"/>
      <c r="F32" s="634"/>
      <c r="G32" s="634"/>
      <c r="H32" s="634"/>
      <c r="I32" s="634"/>
      <c r="J32" s="634"/>
      <c r="K32" s="634"/>
      <c r="L32" s="634"/>
      <c r="M32" s="634"/>
      <c r="N32" s="634"/>
      <c r="O32" s="633">
        <f t="shared" si="0"/>
        <v>0</v>
      </c>
      <c r="P32" s="575"/>
      <c r="Q32" s="575" t="s">
        <v>1706</v>
      </c>
      <c r="R32" s="572"/>
      <c r="S32" s="572"/>
      <c r="T32" s="572"/>
      <c r="U32" s="572"/>
      <c r="V32" s="572"/>
      <c r="W32" s="572"/>
      <c r="X32" s="572"/>
      <c r="Y32" s="572"/>
      <c r="Z32" s="572"/>
      <c r="AA32" s="572"/>
      <c r="AB32" s="572"/>
      <c r="AC32" s="572"/>
    </row>
    <row r="33" spans="1:29" ht="21" customHeight="1">
      <c r="A33" s="572"/>
      <c r="B33" s="595" t="s">
        <v>1690</v>
      </c>
      <c r="C33" s="634"/>
      <c r="D33" s="634"/>
      <c r="E33" s="634"/>
      <c r="F33" s="634"/>
      <c r="G33" s="634"/>
      <c r="H33" s="634"/>
      <c r="I33" s="634"/>
      <c r="J33" s="634"/>
      <c r="K33" s="634"/>
      <c r="L33" s="634"/>
      <c r="M33" s="634"/>
      <c r="N33" s="634"/>
      <c r="O33" s="633">
        <f t="shared" si="0"/>
        <v>0</v>
      </c>
      <c r="P33" s="575"/>
      <c r="Q33" s="575" t="str">
        <f>+Q15</f>
        <v>Nur bei GmbH bzw. jur. Gesellschaft</v>
      </c>
      <c r="R33" s="572"/>
      <c r="S33" s="572"/>
      <c r="T33" s="572"/>
      <c r="U33" s="572"/>
      <c r="V33" s="572"/>
      <c r="W33" s="572"/>
      <c r="X33" s="572"/>
      <c r="Y33" s="572"/>
      <c r="Z33" s="572"/>
      <c r="AA33" s="572"/>
      <c r="AB33" s="572"/>
      <c r="AC33" s="572"/>
    </row>
    <row r="34" spans="1:29" ht="21" customHeight="1">
      <c r="A34" s="572"/>
      <c r="B34" s="595" t="s">
        <v>124</v>
      </c>
      <c r="C34" s="634"/>
      <c r="D34" s="634"/>
      <c r="E34" s="634"/>
      <c r="F34" s="634"/>
      <c r="G34" s="634"/>
      <c r="H34" s="634"/>
      <c r="I34" s="634"/>
      <c r="J34" s="634"/>
      <c r="K34" s="634"/>
      <c r="L34" s="634"/>
      <c r="M34" s="634"/>
      <c r="N34" s="634"/>
      <c r="O34" s="633">
        <f t="shared" si="0"/>
        <v>0</v>
      </c>
      <c r="P34" s="575"/>
      <c r="Q34" s="575" t="s">
        <v>1691</v>
      </c>
      <c r="R34" s="572"/>
      <c r="S34" s="572"/>
      <c r="T34" s="572"/>
      <c r="U34" s="572"/>
      <c r="V34" s="572"/>
      <c r="W34" s="572"/>
      <c r="X34" s="572"/>
      <c r="Y34" s="572"/>
      <c r="Z34" s="572"/>
      <c r="AA34" s="572"/>
      <c r="AB34" s="572"/>
      <c r="AC34" s="572"/>
    </row>
    <row r="35" spans="1:29" ht="21" customHeight="1">
      <c r="A35" s="572"/>
      <c r="B35" s="595" t="s">
        <v>1721</v>
      </c>
      <c r="C35" s="634"/>
      <c r="D35" s="634"/>
      <c r="E35" s="634"/>
      <c r="F35" s="634"/>
      <c r="G35" s="634"/>
      <c r="H35" s="634"/>
      <c r="I35" s="634"/>
      <c r="J35" s="634"/>
      <c r="K35" s="634"/>
      <c r="L35" s="634"/>
      <c r="M35" s="634"/>
      <c r="N35" s="634"/>
      <c r="O35" s="633">
        <f t="shared" si="0"/>
        <v>0</v>
      </c>
      <c r="P35" s="575"/>
      <c r="Q35" s="575" t="s">
        <v>1669</v>
      </c>
      <c r="R35" s="572"/>
      <c r="S35" s="572"/>
      <c r="T35" s="572"/>
      <c r="U35" s="572"/>
      <c r="V35" s="572"/>
      <c r="W35" s="572"/>
      <c r="X35" s="572"/>
      <c r="Y35" s="572"/>
      <c r="Z35" s="572"/>
      <c r="AA35" s="572"/>
      <c r="AB35" s="572"/>
      <c r="AC35" s="572"/>
    </row>
    <row r="36" spans="1:29" ht="21" customHeight="1" thickBot="1">
      <c r="A36" s="572"/>
      <c r="B36" s="597" t="s">
        <v>1722</v>
      </c>
      <c r="C36" s="634"/>
      <c r="D36" s="634"/>
      <c r="E36" s="634"/>
      <c r="F36" s="634"/>
      <c r="G36" s="634"/>
      <c r="H36" s="634"/>
      <c r="I36" s="634"/>
      <c r="J36" s="634"/>
      <c r="K36" s="634"/>
      <c r="L36" s="634"/>
      <c r="M36" s="634"/>
      <c r="N36" s="634"/>
      <c r="O36" s="633">
        <f t="shared" si="0"/>
        <v>0</v>
      </c>
      <c r="P36" s="575"/>
      <c r="Q36" s="575" t="s">
        <v>125</v>
      </c>
      <c r="R36" s="572"/>
      <c r="S36" s="572"/>
      <c r="T36" s="572"/>
      <c r="U36" s="572"/>
      <c r="V36" s="572"/>
      <c r="W36" s="572"/>
      <c r="X36" s="572"/>
      <c r="Y36" s="572"/>
      <c r="Z36" s="572"/>
      <c r="AA36" s="572"/>
      <c r="AB36" s="572"/>
      <c r="AC36" s="572"/>
    </row>
    <row r="37" spans="1:29" ht="21" thickBot="1">
      <c r="A37" s="572"/>
      <c r="B37" s="593" t="s">
        <v>126</v>
      </c>
      <c r="C37" s="635">
        <f>SUM(C13:C36)</f>
        <v>0</v>
      </c>
      <c r="D37" s="635">
        <f t="shared" ref="D37:N37" si="2">SUM(D13:D36)</f>
        <v>0</v>
      </c>
      <c r="E37" s="635">
        <f t="shared" si="2"/>
        <v>0</v>
      </c>
      <c r="F37" s="635">
        <f t="shared" si="2"/>
        <v>0</v>
      </c>
      <c r="G37" s="635">
        <f t="shared" si="2"/>
        <v>0</v>
      </c>
      <c r="H37" s="635">
        <f t="shared" si="2"/>
        <v>0</v>
      </c>
      <c r="I37" s="635">
        <f t="shared" si="2"/>
        <v>0</v>
      </c>
      <c r="J37" s="635">
        <f t="shared" si="2"/>
        <v>0</v>
      </c>
      <c r="K37" s="635">
        <f t="shared" si="2"/>
        <v>0</v>
      </c>
      <c r="L37" s="635">
        <f t="shared" si="2"/>
        <v>0</v>
      </c>
      <c r="M37" s="635">
        <f t="shared" si="2"/>
        <v>0</v>
      </c>
      <c r="N37" s="635">
        <f t="shared" si="2"/>
        <v>0</v>
      </c>
      <c r="O37" s="637">
        <f>SUM(C37:N37)</f>
        <v>0</v>
      </c>
      <c r="P37" s="598"/>
      <c r="Q37" s="575"/>
      <c r="R37" s="572"/>
      <c r="S37" s="572"/>
      <c r="T37" s="572"/>
      <c r="U37" s="572"/>
      <c r="V37" s="572"/>
      <c r="W37" s="572"/>
      <c r="X37" s="572"/>
      <c r="Y37" s="572"/>
      <c r="Z37" s="572"/>
      <c r="AA37" s="572"/>
      <c r="AB37" s="572"/>
      <c r="AC37" s="572"/>
    </row>
    <row r="38" spans="1:29" ht="21" thickBot="1">
      <c r="A38" s="572"/>
      <c r="B38" s="593" t="s">
        <v>1658</v>
      </c>
      <c r="C38" s="635">
        <f>+C12-C37</f>
        <v>0</v>
      </c>
      <c r="D38" s="635">
        <f t="shared" ref="D38:N38" si="3">+D12-D37</f>
        <v>0</v>
      </c>
      <c r="E38" s="635">
        <f t="shared" si="3"/>
        <v>0</v>
      </c>
      <c r="F38" s="635">
        <f t="shared" si="3"/>
        <v>0</v>
      </c>
      <c r="G38" s="635">
        <f t="shared" si="3"/>
        <v>0</v>
      </c>
      <c r="H38" s="635">
        <f t="shared" si="3"/>
        <v>0</v>
      </c>
      <c r="I38" s="635">
        <f t="shared" si="3"/>
        <v>0</v>
      </c>
      <c r="J38" s="635">
        <f t="shared" si="3"/>
        <v>0</v>
      </c>
      <c r="K38" s="635">
        <f t="shared" si="3"/>
        <v>0</v>
      </c>
      <c r="L38" s="635">
        <f t="shared" si="3"/>
        <v>0</v>
      </c>
      <c r="M38" s="635">
        <f t="shared" si="3"/>
        <v>0</v>
      </c>
      <c r="N38" s="635">
        <f t="shared" si="3"/>
        <v>0</v>
      </c>
      <c r="O38" s="638">
        <f>+O12-O37</f>
        <v>0</v>
      </c>
      <c r="P38" s="575"/>
      <c r="Q38" s="575"/>
      <c r="R38" s="572"/>
      <c r="S38" s="572"/>
      <c r="T38" s="572"/>
      <c r="U38" s="572"/>
      <c r="V38" s="572"/>
      <c r="W38" s="572"/>
      <c r="X38" s="572"/>
      <c r="Y38" s="572"/>
      <c r="Z38" s="572"/>
      <c r="AA38" s="572"/>
      <c r="AB38" s="572"/>
      <c r="AC38" s="572"/>
    </row>
    <row r="39" spans="1:29" s="183" customFormat="1" ht="26.25" thickBot="1">
      <c r="A39" s="599"/>
      <c r="B39" s="701" t="s">
        <v>127</v>
      </c>
      <c r="C39" s="702">
        <f>+C38</f>
        <v>0</v>
      </c>
      <c r="D39" s="702">
        <f t="shared" ref="D39:N39" si="4">+D38+C39</f>
        <v>0</v>
      </c>
      <c r="E39" s="702">
        <f t="shared" si="4"/>
        <v>0</v>
      </c>
      <c r="F39" s="702">
        <f t="shared" si="4"/>
        <v>0</v>
      </c>
      <c r="G39" s="702">
        <f t="shared" si="4"/>
        <v>0</v>
      </c>
      <c r="H39" s="702">
        <f t="shared" si="4"/>
        <v>0</v>
      </c>
      <c r="I39" s="702">
        <f t="shared" si="4"/>
        <v>0</v>
      </c>
      <c r="J39" s="702">
        <f t="shared" si="4"/>
        <v>0</v>
      </c>
      <c r="K39" s="702">
        <f t="shared" si="4"/>
        <v>0</v>
      </c>
      <c r="L39" s="702">
        <f t="shared" si="4"/>
        <v>0</v>
      </c>
      <c r="M39" s="702">
        <f t="shared" si="4"/>
        <v>0</v>
      </c>
      <c r="N39" s="702">
        <f t="shared" si="4"/>
        <v>0</v>
      </c>
      <c r="O39" s="640"/>
      <c r="P39" s="591" t="s">
        <v>1692</v>
      </c>
      <c r="Q39" s="575"/>
      <c r="R39" s="599"/>
      <c r="S39" s="599"/>
      <c r="T39" s="599"/>
      <c r="U39" s="599"/>
      <c r="V39" s="599"/>
      <c r="W39" s="599"/>
      <c r="X39" s="599"/>
      <c r="Y39" s="599"/>
      <c r="Z39" s="599"/>
      <c r="AA39" s="599"/>
      <c r="AB39" s="599"/>
      <c r="AC39" s="599"/>
    </row>
    <row r="40" spans="1:29" s="183" customFormat="1" ht="24.75" thickTop="1" thickBot="1">
      <c r="A40" s="599"/>
      <c r="B40" s="699" t="s">
        <v>1743</v>
      </c>
      <c r="C40" s="700">
        <f>+C38-C10</f>
        <v>0</v>
      </c>
      <c r="D40" s="700">
        <f t="shared" ref="D40:N40" si="5">+D38-D10</f>
        <v>0</v>
      </c>
      <c r="E40" s="700">
        <f t="shared" si="5"/>
        <v>0</v>
      </c>
      <c r="F40" s="700">
        <f t="shared" si="5"/>
        <v>0</v>
      </c>
      <c r="G40" s="700">
        <f t="shared" si="5"/>
        <v>0</v>
      </c>
      <c r="H40" s="700">
        <f t="shared" si="5"/>
        <v>0</v>
      </c>
      <c r="I40" s="700">
        <f t="shared" si="5"/>
        <v>0</v>
      </c>
      <c r="J40" s="700">
        <f t="shared" si="5"/>
        <v>0</v>
      </c>
      <c r="K40" s="700">
        <f t="shared" si="5"/>
        <v>0</v>
      </c>
      <c r="L40" s="700">
        <f t="shared" si="5"/>
        <v>0</v>
      </c>
      <c r="M40" s="700">
        <f t="shared" si="5"/>
        <v>0</v>
      </c>
      <c r="N40" s="700">
        <f t="shared" si="5"/>
        <v>0</v>
      </c>
      <c r="O40" s="640"/>
      <c r="P40" s="591"/>
      <c r="Q40" s="575"/>
      <c r="R40" s="599"/>
      <c r="S40" s="599"/>
      <c r="T40" s="599"/>
      <c r="U40" s="599"/>
      <c r="V40" s="599"/>
      <c r="W40" s="599"/>
      <c r="X40" s="599"/>
      <c r="Y40" s="599"/>
      <c r="Z40" s="599"/>
      <c r="AA40" s="599"/>
      <c r="AB40" s="599"/>
      <c r="AC40" s="599"/>
    </row>
    <row r="41" spans="1:29" ht="19.5" customHeight="1" thickTop="1">
      <c r="A41" s="572"/>
      <c r="B41" s="754" t="s">
        <v>56</v>
      </c>
      <c r="C41" s="754"/>
      <c r="D41" s="754"/>
      <c r="E41" s="754"/>
      <c r="F41" s="754"/>
      <c r="G41" s="754"/>
      <c r="H41" s="754"/>
      <c r="I41" s="754"/>
      <c r="J41" s="754"/>
      <c r="K41" s="754"/>
      <c r="L41" s="754"/>
      <c r="M41" s="754"/>
      <c r="N41" s="754"/>
      <c r="O41" s="575"/>
      <c r="P41" s="575"/>
      <c r="Q41" s="575"/>
      <c r="R41" s="572"/>
      <c r="S41" s="572"/>
      <c r="T41" s="572"/>
      <c r="U41" s="572"/>
      <c r="V41" s="572"/>
      <c r="W41" s="572"/>
      <c r="X41" s="572"/>
      <c r="Y41" s="572"/>
      <c r="Z41" s="572"/>
      <c r="AA41" s="572"/>
      <c r="AB41" s="572"/>
      <c r="AC41" s="572"/>
    </row>
    <row r="42" spans="1:29">
      <c r="A42" s="572"/>
      <c r="B42" s="688" t="s">
        <v>1732</v>
      </c>
      <c r="C42" s="588"/>
      <c r="D42" s="588"/>
      <c r="E42" s="588"/>
      <c r="F42" s="588"/>
      <c r="G42" s="588"/>
      <c r="H42" s="588"/>
      <c r="I42" s="588"/>
      <c r="J42" s="588"/>
      <c r="K42" s="588"/>
      <c r="L42" s="588"/>
      <c r="M42" s="588"/>
      <c r="N42" s="588"/>
      <c r="O42" s="572"/>
      <c r="P42" s="572"/>
      <c r="Q42" s="572"/>
      <c r="R42" s="572"/>
      <c r="S42" s="572"/>
      <c r="T42" s="572"/>
      <c r="U42" s="572"/>
      <c r="V42" s="572"/>
      <c r="W42" s="572"/>
      <c r="X42" s="572"/>
      <c r="Y42" s="572"/>
      <c r="Z42" s="572"/>
      <c r="AA42" s="572"/>
      <c r="AB42" s="572"/>
      <c r="AC42" s="572"/>
    </row>
    <row r="43" spans="1:29" ht="20.25">
      <c r="A43" s="572"/>
      <c r="B43" s="587"/>
      <c r="C43" s="588"/>
      <c r="D43" s="588"/>
      <c r="E43" s="588"/>
      <c r="F43" s="588"/>
      <c r="G43" s="588"/>
      <c r="H43" s="588"/>
      <c r="I43" s="588"/>
      <c r="J43" s="588"/>
      <c r="K43" s="588"/>
      <c r="L43" s="588"/>
      <c r="M43" s="588"/>
      <c r="N43" s="588"/>
      <c r="O43" s="572"/>
      <c r="P43" s="572"/>
      <c r="Q43" s="572"/>
      <c r="R43" s="572"/>
      <c r="S43" s="572"/>
      <c r="T43" s="572"/>
      <c r="U43" s="572"/>
      <c r="V43" s="572"/>
      <c r="W43" s="572"/>
      <c r="X43" s="572"/>
      <c r="Y43" s="572"/>
      <c r="Z43" s="572"/>
      <c r="AA43" s="572"/>
      <c r="AB43" s="572"/>
      <c r="AC43" s="572"/>
    </row>
    <row r="44" spans="1:29" ht="19.5" thickBot="1">
      <c r="A44" s="572"/>
      <c r="B44" s="572"/>
      <c r="C44" s="588"/>
      <c r="D44" s="588"/>
      <c r="E44" s="588"/>
      <c r="F44" s="588"/>
      <c r="G44" s="588"/>
      <c r="H44" s="588"/>
      <c r="I44" s="588"/>
      <c r="J44" s="588"/>
      <c r="K44" s="588"/>
      <c r="L44" s="588"/>
      <c r="M44" s="588"/>
      <c r="N44" s="588"/>
      <c r="O44" s="588"/>
      <c r="P44" s="588"/>
      <c r="Q44" s="572"/>
      <c r="R44" s="572"/>
      <c r="S44" s="572"/>
      <c r="T44" s="572"/>
      <c r="U44" s="572"/>
      <c r="V44" s="572"/>
      <c r="W44" s="572"/>
      <c r="X44" s="572"/>
      <c r="Y44" s="572"/>
      <c r="Z44" s="572"/>
      <c r="AA44" s="572"/>
      <c r="AB44" s="572"/>
      <c r="AC44" s="572"/>
    </row>
    <row r="45" spans="1:29" ht="19.5" thickBot="1">
      <c r="A45" s="572"/>
      <c r="B45" s="504" t="str">
        <f>+B2</f>
        <v>Datum: xx.xx.xxxx</v>
      </c>
      <c r="C45" s="588"/>
      <c r="D45" s="588"/>
      <c r="E45" s="588"/>
      <c r="F45" s="588"/>
      <c r="G45" s="588"/>
      <c r="H45" s="588"/>
      <c r="I45" s="588"/>
      <c r="J45" s="588"/>
      <c r="K45" s="588"/>
      <c r="L45" s="588"/>
      <c r="M45" s="588"/>
      <c r="N45" s="588"/>
      <c r="O45" s="588"/>
      <c r="P45" s="588"/>
      <c r="Q45" s="572"/>
      <c r="R45" s="572"/>
      <c r="S45" s="572"/>
      <c r="T45" s="572"/>
      <c r="U45" s="572"/>
      <c r="V45" s="572"/>
      <c r="W45" s="572"/>
      <c r="X45" s="572"/>
      <c r="Y45" s="572"/>
      <c r="Z45" s="572"/>
      <c r="AA45" s="572"/>
      <c r="AB45" s="572"/>
      <c r="AC45" s="572"/>
    </row>
    <row r="46" spans="1:29" ht="28.5" thickBot="1">
      <c r="A46" s="572"/>
      <c r="B46" s="507" t="s">
        <v>1616</v>
      </c>
      <c r="C46" s="588"/>
      <c r="D46" s="588"/>
      <c r="E46" s="588"/>
      <c r="F46" s="588"/>
      <c r="G46" s="588"/>
      <c r="H46" s="588"/>
      <c r="I46" s="588"/>
      <c r="J46" s="588"/>
      <c r="K46" s="588"/>
      <c r="L46" s="588"/>
      <c r="M46" s="588"/>
      <c r="N46" s="588"/>
      <c r="O46" s="572"/>
      <c r="P46" s="572"/>
      <c r="Q46" s="572"/>
      <c r="R46" s="572"/>
      <c r="S46" s="572"/>
      <c r="T46" s="572"/>
      <c r="U46" s="572"/>
      <c r="V46" s="572"/>
      <c r="W46" s="572"/>
      <c r="X46" s="572"/>
      <c r="Y46" s="572"/>
      <c r="Z46" s="572"/>
      <c r="AA46" s="572"/>
      <c r="AB46" s="572"/>
      <c r="AC46" s="572"/>
    </row>
    <row r="47" spans="1:29" ht="21" customHeight="1" thickBot="1">
      <c r="A47" s="572"/>
      <c r="B47" s="504" t="str">
        <f>+B5</f>
        <v>Name des Projektes:   XXX</v>
      </c>
      <c r="C47" s="575"/>
      <c r="D47" s="575"/>
      <c r="E47" s="574"/>
      <c r="F47" s="574"/>
      <c r="G47" s="574"/>
      <c r="H47" s="574"/>
      <c r="I47" s="574"/>
      <c r="J47" s="574"/>
      <c r="K47" s="574"/>
      <c r="L47" s="574"/>
      <c r="M47" s="574"/>
      <c r="N47" s="574"/>
      <c r="O47" s="575"/>
      <c r="P47" s="575"/>
      <c r="Q47" s="575"/>
      <c r="R47" s="572"/>
      <c r="S47" s="572"/>
      <c r="T47" s="572"/>
      <c r="U47" s="572"/>
      <c r="V47" s="572"/>
      <c r="W47" s="572"/>
      <c r="X47" s="572"/>
      <c r="Y47" s="572"/>
      <c r="Z47" s="572"/>
      <c r="AA47" s="572"/>
      <c r="AB47" s="572"/>
      <c r="AC47" s="572"/>
    </row>
    <row r="48" spans="1:29" ht="21" customHeight="1">
      <c r="A48" s="572"/>
      <c r="B48" s="589"/>
      <c r="C48" s="576"/>
      <c r="D48" s="575"/>
      <c r="E48" s="575"/>
      <c r="F48" s="575"/>
      <c r="G48" s="575"/>
      <c r="H48" s="575"/>
      <c r="I48" s="575"/>
      <c r="J48" s="575"/>
      <c r="K48" s="575"/>
      <c r="L48" s="575"/>
      <c r="M48" s="575"/>
      <c r="N48" s="575"/>
      <c r="O48" s="575"/>
      <c r="P48" s="575"/>
      <c r="Q48" s="575"/>
      <c r="R48" s="572"/>
      <c r="S48" s="572"/>
      <c r="T48" s="572"/>
      <c r="U48" s="572"/>
      <c r="V48" s="572"/>
      <c r="W48" s="572"/>
      <c r="X48" s="572"/>
      <c r="Y48" s="572"/>
      <c r="Z48" s="572"/>
      <c r="AA48" s="572"/>
      <c r="AB48" s="572"/>
      <c r="AC48" s="572"/>
    </row>
    <row r="49" spans="1:29" ht="20.25">
      <c r="A49" s="572"/>
      <c r="B49" s="577"/>
      <c r="C49" s="578" t="s">
        <v>128</v>
      </c>
      <c r="D49" s="578" t="s">
        <v>129</v>
      </c>
      <c r="E49" s="578" t="s">
        <v>130</v>
      </c>
      <c r="F49" s="578" t="s">
        <v>131</v>
      </c>
      <c r="G49" s="578" t="s">
        <v>132</v>
      </c>
      <c r="H49" s="578" t="s">
        <v>133</v>
      </c>
      <c r="I49" s="578" t="s">
        <v>134</v>
      </c>
      <c r="J49" s="578" t="s">
        <v>135</v>
      </c>
      <c r="K49" s="578" t="s">
        <v>136</v>
      </c>
      <c r="L49" s="578" t="s">
        <v>137</v>
      </c>
      <c r="M49" s="578" t="s">
        <v>138</v>
      </c>
      <c r="N49" s="578" t="s">
        <v>139</v>
      </c>
      <c r="O49" s="487" t="s">
        <v>16</v>
      </c>
      <c r="P49" s="575"/>
      <c r="Q49" s="488" t="str">
        <f>+Q7</f>
        <v>Hinweise:</v>
      </c>
      <c r="R49" s="572"/>
      <c r="S49" s="572"/>
      <c r="T49" s="572"/>
      <c r="U49" s="572"/>
      <c r="V49" s="572"/>
      <c r="W49" s="572"/>
      <c r="X49" s="572"/>
      <c r="Y49" s="572"/>
      <c r="Z49" s="572"/>
      <c r="AA49" s="572"/>
      <c r="AB49" s="572"/>
      <c r="AC49" s="572"/>
    </row>
    <row r="50" spans="1:29" ht="21" customHeight="1">
      <c r="A50" s="572"/>
      <c r="B50" s="590" t="str">
        <f t="shared" ref="B50:B81" si="6">+B8</f>
        <v xml:space="preserve">  Anfangsbestand an flüssigen Mitteln   (Kasse, Bar)</v>
      </c>
      <c r="C50" s="641"/>
      <c r="D50" s="641"/>
      <c r="E50" s="641"/>
      <c r="F50" s="641"/>
      <c r="G50" s="641"/>
      <c r="H50" s="641"/>
      <c r="I50" s="641"/>
      <c r="J50" s="641"/>
      <c r="K50" s="641"/>
      <c r="L50" s="641"/>
      <c r="M50" s="641"/>
      <c r="N50" s="641"/>
      <c r="O50" s="581"/>
      <c r="P50" s="575"/>
      <c r="Q50" s="575" t="str">
        <f>+Q8</f>
        <v>Zur Verfügung stehende Mittel aus Finanzplan</v>
      </c>
      <c r="R50" s="572"/>
      <c r="S50" s="572"/>
      <c r="T50" s="572"/>
      <c r="U50" s="572"/>
      <c r="V50" s="572"/>
      <c r="W50" s="572"/>
      <c r="X50" s="572"/>
      <c r="Y50" s="572"/>
      <c r="Z50" s="572"/>
      <c r="AA50" s="572"/>
      <c r="AB50" s="572"/>
      <c r="AC50" s="572"/>
    </row>
    <row r="51" spans="1:29" ht="21" customHeight="1">
      <c r="A51" s="572"/>
      <c r="B51" s="590" t="str">
        <f t="shared" si="6"/>
        <v xml:space="preserve"> + Umsatzerlöse (inkl. Umsatzsteuer)</v>
      </c>
      <c r="C51" s="632">
        <f>+Umsatzplan!C61</f>
        <v>0</v>
      </c>
      <c r="D51" s="632">
        <f>+Umsatzplan!D61</f>
        <v>0</v>
      </c>
      <c r="E51" s="632">
        <f>+Umsatzplan!E61</f>
        <v>0</v>
      </c>
      <c r="F51" s="632">
        <f>+Umsatzplan!F61</f>
        <v>0</v>
      </c>
      <c r="G51" s="632">
        <f>+Umsatzplan!G61</f>
        <v>0</v>
      </c>
      <c r="H51" s="632">
        <f>+Umsatzplan!H61</f>
        <v>0</v>
      </c>
      <c r="I51" s="632">
        <f>+Umsatzplan!I61</f>
        <v>0</v>
      </c>
      <c r="J51" s="632">
        <f>+Umsatzplan!J61</f>
        <v>0</v>
      </c>
      <c r="K51" s="632">
        <f>+Umsatzplan!K61</f>
        <v>0</v>
      </c>
      <c r="L51" s="632">
        <f>+Umsatzplan!L61</f>
        <v>0</v>
      </c>
      <c r="M51" s="632">
        <f>+Umsatzplan!M61</f>
        <v>0</v>
      </c>
      <c r="N51" s="632">
        <f>+Umsatzplan!N61</f>
        <v>0</v>
      </c>
      <c r="O51" s="633">
        <f t="shared" ref="O51:O77" si="7">SUM(C51:N51)</f>
        <v>0</v>
      </c>
      <c r="P51" s="575"/>
      <c r="Q51" s="591" t="str">
        <f>+Q9</f>
        <v>Aus monatlicher Umsatzplanung</v>
      </c>
      <c r="R51" s="572"/>
      <c r="S51" s="572"/>
      <c r="T51" s="572"/>
      <c r="U51" s="572"/>
      <c r="V51" s="572"/>
      <c r="W51" s="572"/>
      <c r="X51" s="572"/>
      <c r="Y51" s="572"/>
      <c r="Z51" s="572"/>
      <c r="AA51" s="572"/>
      <c r="AB51" s="572"/>
      <c r="AC51" s="572"/>
    </row>
    <row r="52" spans="1:29" ht="21" customHeight="1">
      <c r="A52" s="572"/>
      <c r="B52" s="590" t="str">
        <f t="shared" si="6"/>
        <v xml:space="preserve"> + mon. Zahlungen JC (ALG I o. II; Einstiegsgeld, Kr.kasse, Pflegev.,etc.)</v>
      </c>
      <c r="C52" s="634"/>
      <c r="D52" s="634"/>
      <c r="E52" s="634"/>
      <c r="F52" s="634"/>
      <c r="G52" s="634"/>
      <c r="H52" s="634"/>
      <c r="I52" s="634"/>
      <c r="J52" s="634"/>
      <c r="K52" s="634"/>
      <c r="L52" s="634"/>
      <c r="M52" s="634"/>
      <c r="N52" s="634"/>
      <c r="O52" s="633">
        <f t="shared" si="7"/>
        <v>0</v>
      </c>
      <c r="P52" s="575"/>
      <c r="Q52" s="575" t="str">
        <f>+Q10</f>
        <v>Zahlungen Jobcenter (inkl. Kranken-/Pflegeversicherung)</v>
      </c>
      <c r="R52" s="572"/>
      <c r="S52" s="572"/>
      <c r="T52" s="592"/>
      <c r="U52" s="572"/>
      <c r="V52" s="572"/>
      <c r="W52" s="572"/>
      <c r="X52" s="572"/>
      <c r="Y52" s="572"/>
      <c r="Z52" s="572"/>
      <c r="AA52" s="572"/>
      <c r="AB52" s="572"/>
      <c r="AC52" s="572"/>
    </row>
    <row r="53" spans="1:29" ht="21" customHeight="1" thickBot="1">
      <c r="A53" s="572"/>
      <c r="B53" s="590" t="str">
        <f t="shared" si="6"/>
        <v xml:space="preserve"> + Sonstige Zahlungseingänge: Darlehen (Bank, Jobcenter)</v>
      </c>
      <c r="C53" s="634"/>
      <c r="D53" s="634"/>
      <c r="E53" s="634"/>
      <c r="F53" s="634"/>
      <c r="G53" s="634"/>
      <c r="H53" s="634"/>
      <c r="I53" s="634"/>
      <c r="J53" s="634"/>
      <c r="K53" s="634"/>
      <c r="L53" s="634"/>
      <c r="M53" s="634"/>
      <c r="N53" s="634"/>
      <c r="O53" s="633">
        <f t="shared" si="7"/>
        <v>0</v>
      </c>
      <c r="P53" s="575"/>
      <c r="Q53" s="575" t="str">
        <f>+Q11</f>
        <v>Nur betriebsbezogen, bitte beschreiben</v>
      </c>
      <c r="R53" s="572"/>
      <c r="S53" s="572"/>
      <c r="T53" s="572"/>
      <c r="U53" s="572"/>
      <c r="V53" s="572"/>
      <c r="W53" s="572"/>
      <c r="X53" s="572"/>
      <c r="Y53" s="572"/>
      <c r="Z53" s="572"/>
      <c r="AA53" s="572"/>
      <c r="AB53" s="572"/>
      <c r="AC53" s="572"/>
    </row>
    <row r="54" spans="1:29" ht="21" customHeight="1" thickBot="1">
      <c r="A54" s="572"/>
      <c r="B54" s="593" t="str">
        <f t="shared" si="6"/>
        <v xml:space="preserve">	=	Summe verfügbarer Mittel  (Liquiditätszugang)</v>
      </c>
      <c r="C54" s="635">
        <f t="shared" ref="C54:N54" si="8">SUM(C50:C53)</f>
        <v>0</v>
      </c>
      <c r="D54" s="635">
        <f t="shared" si="8"/>
        <v>0</v>
      </c>
      <c r="E54" s="635">
        <f t="shared" si="8"/>
        <v>0</v>
      </c>
      <c r="F54" s="635">
        <f t="shared" si="8"/>
        <v>0</v>
      </c>
      <c r="G54" s="635">
        <f t="shared" si="8"/>
        <v>0</v>
      </c>
      <c r="H54" s="635">
        <f t="shared" si="8"/>
        <v>0</v>
      </c>
      <c r="I54" s="635">
        <f t="shared" si="8"/>
        <v>0</v>
      </c>
      <c r="J54" s="635">
        <f t="shared" si="8"/>
        <v>0</v>
      </c>
      <c r="K54" s="635">
        <f t="shared" si="8"/>
        <v>0</v>
      </c>
      <c r="L54" s="635">
        <f t="shared" si="8"/>
        <v>0</v>
      </c>
      <c r="M54" s="635">
        <f t="shared" si="8"/>
        <v>0</v>
      </c>
      <c r="N54" s="635">
        <f t="shared" si="8"/>
        <v>0</v>
      </c>
      <c r="O54" s="636">
        <f t="shared" si="7"/>
        <v>0</v>
      </c>
      <c r="P54" s="575"/>
      <c r="Q54" s="575"/>
      <c r="R54" s="572"/>
      <c r="S54" s="572"/>
      <c r="T54" s="572"/>
      <c r="U54" s="572"/>
      <c r="V54" s="572"/>
      <c r="W54" s="572"/>
      <c r="X54" s="572"/>
      <c r="Y54" s="572"/>
      <c r="Z54" s="572"/>
      <c r="AA54" s="572"/>
      <c r="AB54" s="572"/>
      <c r="AC54" s="572"/>
    </row>
    <row r="55" spans="1:29" ht="21" customHeight="1">
      <c r="A55" s="572"/>
      <c r="B55" s="590" t="str">
        <f t="shared" si="6"/>
        <v xml:space="preserve"> - Material-/Wareneinkauf/Dienstleistungen über Lieferanten                 </v>
      </c>
      <c r="C55" s="634"/>
      <c r="D55" s="634"/>
      <c r="E55" s="634"/>
      <c r="F55" s="634"/>
      <c r="G55" s="634"/>
      <c r="H55" s="634"/>
      <c r="I55" s="634"/>
      <c r="J55" s="634"/>
      <c r="K55" s="634"/>
      <c r="L55" s="634"/>
      <c r="M55" s="634"/>
      <c r="N55" s="634"/>
      <c r="O55" s="633">
        <f t="shared" si="7"/>
        <v>0</v>
      </c>
      <c r="P55" s="575"/>
      <c r="Q55" s="591" t="str">
        <f>+Q13</f>
        <v>Variable Kosten (Material, Fremdleistung etc.) für den geplanten Umsatz</v>
      </c>
      <c r="R55" s="572"/>
      <c r="S55" s="572"/>
      <c r="T55" s="572"/>
      <c r="U55" s="572"/>
      <c r="V55" s="572"/>
      <c r="W55" s="594"/>
      <c r="X55" s="572"/>
      <c r="Y55" s="572"/>
      <c r="Z55" s="572"/>
      <c r="AA55" s="572"/>
      <c r="AB55" s="572"/>
      <c r="AC55" s="572"/>
    </row>
    <row r="56" spans="1:29" ht="21" customHeight="1">
      <c r="A56" s="572"/>
      <c r="B56" s="595" t="str">
        <f t="shared" si="6"/>
        <v xml:space="preserve"> - Löhne/Gehälter (inkl. Sozialabgaben) für Personal</v>
      </c>
      <c r="C56" s="634"/>
      <c r="D56" s="634"/>
      <c r="E56" s="634"/>
      <c r="F56" s="634"/>
      <c r="G56" s="634"/>
      <c r="H56" s="634"/>
      <c r="I56" s="634"/>
      <c r="J56" s="634"/>
      <c r="K56" s="634"/>
      <c r="L56" s="634"/>
      <c r="M56" s="634"/>
      <c r="N56" s="634"/>
      <c r="O56" s="633">
        <f t="shared" si="7"/>
        <v>0</v>
      </c>
      <c r="P56" s="575"/>
      <c r="Q56" s="575" t="str">
        <f>+Q14</f>
        <v>Ohne Unternehmer!</v>
      </c>
      <c r="R56" s="572"/>
      <c r="S56" s="572"/>
      <c r="T56" s="572"/>
      <c r="U56" s="572"/>
      <c r="V56" s="572"/>
      <c r="W56" s="572"/>
      <c r="X56" s="572"/>
      <c r="Y56" s="572"/>
      <c r="Z56" s="572"/>
      <c r="AA56" s="572"/>
      <c r="AB56" s="572"/>
      <c r="AC56" s="572"/>
    </row>
    <row r="57" spans="1:29" ht="21" customHeight="1">
      <c r="A57" s="572"/>
      <c r="B57" s="595" t="str">
        <f t="shared" si="6"/>
        <v xml:space="preserve"> - Personalkosten Geschäftsführung (inkl. Soz.abg.; nur Kapitalges.)</v>
      </c>
      <c r="C57" s="634"/>
      <c r="D57" s="634"/>
      <c r="E57" s="634"/>
      <c r="F57" s="634"/>
      <c r="G57" s="634"/>
      <c r="H57" s="634"/>
      <c r="I57" s="634"/>
      <c r="J57" s="634"/>
      <c r="K57" s="634"/>
      <c r="L57" s="634"/>
      <c r="M57" s="634"/>
      <c r="N57" s="634"/>
      <c r="O57" s="633">
        <f t="shared" si="7"/>
        <v>0</v>
      </c>
      <c r="P57" s="575"/>
      <c r="Q57" s="575" t="str">
        <f>+Q15</f>
        <v>Nur bei GmbH bzw. jur. Gesellschaft</v>
      </c>
      <c r="R57" s="572"/>
      <c r="S57" s="572"/>
      <c r="T57" s="572"/>
      <c r="U57" s="572"/>
      <c r="V57" s="572"/>
      <c r="W57" s="572"/>
      <c r="X57" s="572"/>
      <c r="Y57" s="572"/>
      <c r="Z57" s="572"/>
      <c r="AA57" s="572"/>
      <c r="AB57" s="572"/>
      <c r="AC57" s="572"/>
    </row>
    <row r="58" spans="1:29" ht="21" customHeight="1">
      <c r="A58" s="572"/>
      <c r="B58" s="595" t="str">
        <f t="shared" si="6"/>
        <v xml:space="preserve"> - Bareinkäufe (Büromaterial, Verpackung, Porti, etc.)</v>
      </c>
      <c r="C58" s="634"/>
      <c r="D58" s="634"/>
      <c r="E58" s="634"/>
      <c r="F58" s="634"/>
      <c r="G58" s="634"/>
      <c r="H58" s="634"/>
      <c r="I58" s="634"/>
      <c r="J58" s="634"/>
      <c r="K58" s="634"/>
      <c r="L58" s="634"/>
      <c r="M58" s="634"/>
      <c r="N58" s="634"/>
      <c r="O58" s="633">
        <f t="shared" si="7"/>
        <v>0</v>
      </c>
      <c r="P58" s="575"/>
      <c r="Q58" s="575"/>
      <c r="R58" s="572"/>
      <c r="S58" s="572"/>
      <c r="T58" s="572"/>
      <c r="U58" s="572"/>
      <c r="V58" s="572"/>
      <c r="W58" s="572"/>
      <c r="X58" s="572"/>
      <c r="Y58" s="572"/>
      <c r="Z58" s="572"/>
      <c r="AA58" s="572"/>
      <c r="AB58" s="572"/>
      <c r="AC58" s="572"/>
    </row>
    <row r="59" spans="1:29" ht="21" customHeight="1">
      <c r="A59" s="572"/>
      <c r="B59" s="595" t="str">
        <f t="shared" si="6"/>
        <v xml:space="preserve"> - Marketing, Werbung, Bewirtungen, Vertriebskosten</v>
      </c>
      <c r="C59" s="634"/>
      <c r="D59" s="634"/>
      <c r="E59" s="634"/>
      <c r="F59" s="634"/>
      <c r="G59" s="634"/>
      <c r="H59" s="634"/>
      <c r="I59" s="634"/>
      <c r="J59" s="634"/>
      <c r="K59" s="634"/>
      <c r="L59" s="634"/>
      <c r="M59" s="634"/>
      <c r="N59" s="634"/>
      <c r="O59" s="633">
        <f t="shared" si="7"/>
        <v>0</v>
      </c>
      <c r="P59" s="575"/>
      <c r="Q59" s="575" t="str">
        <f>+Q17</f>
        <v>Nur laufender Aufwand, nicht Investitionen</v>
      </c>
      <c r="R59" s="572"/>
      <c r="S59" s="572"/>
      <c r="T59" s="572"/>
      <c r="U59" s="572"/>
      <c r="V59" s="572"/>
      <c r="W59" s="572"/>
      <c r="X59" s="572"/>
      <c r="Y59" s="572"/>
      <c r="Z59" s="572"/>
      <c r="AA59" s="572"/>
      <c r="AB59" s="572"/>
      <c r="AC59" s="572"/>
    </row>
    <row r="60" spans="1:29" ht="21" customHeight="1">
      <c r="A60" s="572"/>
      <c r="B60" s="595" t="str">
        <f t="shared" si="6"/>
        <v xml:space="preserve"> - Rundfunkgeb., Telefon, Fax, Internet, GEMA, SKY, etc.</v>
      </c>
      <c r="C60" s="634"/>
      <c r="D60" s="634"/>
      <c r="E60" s="634"/>
      <c r="F60" s="634"/>
      <c r="G60" s="634"/>
      <c r="H60" s="634"/>
      <c r="I60" s="634"/>
      <c r="J60" s="634"/>
      <c r="K60" s="634"/>
      <c r="L60" s="634"/>
      <c r="M60" s="634"/>
      <c r="N60" s="634"/>
      <c r="O60" s="633">
        <f t="shared" si="7"/>
        <v>0</v>
      </c>
      <c r="P60" s="575"/>
      <c r="Q60" s="575" t="str">
        <f>+Q18</f>
        <v>Nur Firma</v>
      </c>
      <c r="R60" s="572"/>
      <c r="S60" s="572"/>
      <c r="T60" s="572"/>
      <c r="U60" s="572"/>
      <c r="V60" s="572"/>
      <c r="W60" s="572"/>
      <c r="X60" s="572"/>
      <c r="Y60" s="572"/>
      <c r="Z60" s="572"/>
      <c r="AA60" s="572"/>
      <c r="AB60" s="572"/>
      <c r="AC60" s="572"/>
    </row>
    <row r="61" spans="1:29" ht="21" customHeight="1">
      <c r="A61" s="572"/>
      <c r="B61" s="595" t="str">
        <f t="shared" si="6"/>
        <v xml:space="preserve"> - Mieten, inkl. aller Nebenkosten</v>
      </c>
      <c r="C61" s="634"/>
      <c r="D61" s="634"/>
      <c r="E61" s="634"/>
      <c r="F61" s="634"/>
      <c r="G61" s="634"/>
      <c r="H61" s="634"/>
      <c r="I61" s="634"/>
      <c r="J61" s="634"/>
      <c r="K61" s="634"/>
      <c r="L61" s="634"/>
      <c r="M61" s="634"/>
      <c r="N61" s="634"/>
      <c r="O61" s="633">
        <f t="shared" si="7"/>
        <v>0</v>
      </c>
      <c r="P61" s="575"/>
      <c r="Q61" s="575" t="str">
        <f>+Q19</f>
        <v>Nur Firma</v>
      </c>
      <c r="R61" s="572"/>
      <c r="S61" s="572"/>
      <c r="T61" s="572"/>
      <c r="U61" s="572"/>
      <c r="V61" s="572"/>
      <c r="W61" s="572"/>
      <c r="X61" s="572"/>
      <c r="Y61" s="572"/>
      <c r="Z61" s="572"/>
      <c r="AA61" s="572"/>
      <c r="AB61" s="572"/>
      <c r="AC61" s="572"/>
    </row>
    <row r="62" spans="1:29" ht="21" customHeight="1">
      <c r="A62" s="572"/>
      <c r="B62" s="595" t="str">
        <f t="shared" si="6"/>
        <v xml:space="preserve"> - Investitionen, Bau, Einrichtg.,Lageraufbau, Mietkaution, Gründ.kosten</v>
      </c>
      <c r="C62" s="634"/>
      <c r="D62" s="634"/>
      <c r="E62" s="634"/>
      <c r="F62" s="634"/>
      <c r="G62" s="634"/>
      <c r="H62" s="634"/>
      <c r="I62" s="634"/>
      <c r="J62" s="634"/>
      <c r="K62" s="634"/>
      <c r="L62" s="634"/>
      <c r="M62" s="634"/>
      <c r="N62" s="634"/>
      <c r="O62" s="633">
        <f t="shared" si="7"/>
        <v>0</v>
      </c>
      <c r="P62" s="575"/>
      <c r="Q62" s="575" t="str">
        <f>+Q20</f>
        <v>Investitionen in Monat 1 aus Kapitalplan</v>
      </c>
      <c r="R62" s="572"/>
      <c r="S62" s="572"/>
      <c r="T62" s="572"/>
      <c r="U62" s="572"/>
      <c r="V62" s="572"/>
      <c r="W62" s="572"/>
      <c r="X62" s="572"/>
      <c r="Y62" s="572"/>
      <c r="Z62" s="572"/>
      <c r="AA62" s="572"/>
      <c r="AB62" s="572"/>
      <c r="AC62" s="572"/>
    </row>
    <row r="63" spans="1:29" ht="21" customHeight="1">
      <c r="A63" s="572"/>
      <c r="B63" s="595" t="str">
        <f t="shared" si="6"/>
        <v xml:space="preserve"> - Lfd. Fahrzeugkosten (OHNE Steuer, Versicherung, Leasing)</v>
      </c>
      <c r="C63" s="634"/>
      <c r="D63" s="634"/>
      <c r="E63" s="634"/>
      <c r="F63" s="634"/>
      <c r="G63" s="634"/>
      <c r="H63" s="634"/>
      <c r="I63" s="634"/>
      <c r="J63" s="634"/>
      <c r="K63" s="634"/>
      <c r="L63" s="634"/>
      <c r="M63" s="634"/>
      <c r="N63" s="634"/>
      <c r="O63" s="633">
        <f t="shared" si="7"/>
        <v>0</v>
      </c>
      <c r="P63" s="575"/>
      <c r="Q63" s="575" t="str">
        <f>+Q21</f>
        <v>Ohne Abschreibungen und kalk. Verzinsung!!!</v>
      </c>
      <c r="R63" s="572"/>
      <c r="S63" s="572"/>
      <c r="T63" s="572"/>
      <c r="U63" s="572"/>
      <c r="V63" s="572"/>
      <c r="W63" s="572"/>
      <c r="X63" s="572"/>
      <c r="Y63" s="572"/>
      <c r="Z63" s="572"/>
      <c r="AA63" s="572"/>
      <c r="AB63" s="572"/>
      <c r="AC63" s="572"/>
    </row>
    <row r="64" spans="1:29" ht="21" customHeight="1">
      <c r="A64" s="572"/>
      <c r="B64" s="595" t="str">
        <f t="shared" si="6"/>
        <v xml:space="preserve"> - Reparaturen/Instandhaltung</v>
      </c>
      <c r="C64" s="634"/>
      <c r="D64" s="634"/>
      <c r="E64" s="634"/>
      <c r="F64" s="634"/>
      <c r="G64" s="634"/>
      <c r="H64" s="634"/>
      <c r="I64" s="634"/>
      <c r="J64" s="634"/>
      <c r="K64" s="634"/>
      <c r="L64" s="634"/>
      <c r="M64" s="634"/>
      <c r="N64" s="634"/>
      <c r="O64" s="633">
        <f t="shared" si="7"/>
        <v>0</v>
      </c>
      <c r="P64" s="575"/>
      <c r="Q64" s="575"/>
      <c r="R64" s="572"/>
      <c r="S64" s="572"/>
      <c r="T64" s="572"/>
      <c r="U64" s="572"/>
      <c r="V64" s="572"/>
      <c r="W64" s="572"/>
      <c r="X64" s="572"/>
      <c r="Y64" s="572"/>
      <c r="Z64" s="572"/>
      <c r="AA64" s="572"/>
      <c r="AB64" s="572"/>
      <c r="AC64" s="572"/>
    </row>
    <row r="65" spans="1:29" ht="21" customHeight="1">
      <c r="A65" s="572"/>
      <c r="B65" s="595" t="str">
        <f t="shared" si="6"/>
        <v xml:space="preserve"> - Reisekosten/Schulung/Fortbildung</v>
      </c>
      <c r="C65" s="634"/>
      <c r="D65" s="634"/>
      <c r="E65" s="634"/>
      <c r="F65" s="634"/>
      <c r="G65" s="634"/>
      <c r="H65" s="634"/>
      <c r="I65" s="634"/>
      <c r="J65" s="634"/>
      <c r="K65" s="634"/>
      <c r="L65" s="634"/>
      <c r="M65" s="634"/>
      <c r="N65" s="634"/>
      <c r="O65" s="633">
        <f t="shared" si="7"/>
        <v>0</v>
      </c>
      <c r="P65" s="575"/>
      <c r="Q65" s="575"/>
      <c r="R65" s="572"/>
      <c r="S65" s="572"/>
      <c r="T65" s="572"/>
      <c r="U65" s="572"/>
      <c r="V65" s="572"/>
      <c r="W65" s="572"/>
      <c r="X65" s="572"/>
      <c r="Y65" s="572"/>
      <c r="Z65" s="572"/>
      <c r="AA65" s="572"/>
      <c r="AB65" s="572"/>
      <c r="AC65" s="572"/>
    </row>
    <row r="66" spans="1:29" ht="21" customHeight="1">
      <c r="A66" s="572"/>
      <c r="B66" s="595" t="str">
        <f t="shared" si="6"/>
        <v xml:space="preserve"> - Versicherungen (inkl. Fahrzeuge) und Kfz-Steuer</v>
      </c>
      <c r="C66" s="634"/>
      <c r="D66" s="634"/>
      <c r="E66" s="634"/>
      <c r="F66" s="634"/>
      <c r="G66" s="634"/>
      <c r="H66" s="634"/>
      <c r="I66" s="634"/>
      <c r="J66" s="634"/>
      <c r="K66" s="634"/>
      <c r="L66" s="634"/>
      <c r="M66" s="634"/>
      <c r="N66" s="634"/>
      <c r="O66" s="633">
        <f t="shared" si="7"/>
        <v>0</v>
      </c>
      <c r="P66" s="575"/>
      <c r="Q66" s="575" t="str">
        <f>+Q24</f>
        <v>Nur Firma; Betriebshaftpflicht, Einbruch/Diebstahl, ggf. Rechtsschutz, etc.</v>
      </c>
      <c r="R66" s="572"/>
      <c r="S66" s="572"/>
      <c r="T66" s="572"/>
      <c r="U66" s="572"/>
      <c r="V66" s="572"/>
      <c r="W66" s="572"/>
      <c r="X66" s="572"/>
      <c r="Y66" s="572"/>
      <c r="Z66" s="572"/>
      <c r="AA66" s="572"/>
      <c r="AB66" s="572"/>
      <c r="AC66" s="572"/>
    </row>
    <row r="67" spans="1:29" ht="21" customHeight="1">
      <c r="A67" s="572"/>
      <c r="B67" s="595" t="str">
        <f t="shared" si="6"/>
        <v xml:space="preserve"> - Leasingkosten (inkl. ggf. Fahrzeuge)</v>
      </c>
      <c r="C67" s="634"/>
      <c r="D67" s="634"/>
      <c r="E67" s="634"/>
      <c r="F67" s="634"/>
      <c r="G67" s="634"/>
      <c r="H67" s="634"/>
      <c r="I67" s="634"/>
      <c r="J67" s="634"/>
      <c r="K67" s="634"/>
      <c r="L67" s="634"/>
      <c r="M67" s="634"/>
      <c r="N67" s="634"/>
      <c r="O67" s="633">
        <f t="shared" si="7"/>
        <v>0</v>
      </c>
      <c r="P67" s="575"/>
      <c r="Q67" s="575" t="str">
        <f>+Q25</f>
        <v>Nur Firma: Fahrzeuge, Maschinen etc.</v>
      </c>
      <c r="R67" s="572"/>
      <c r="S67" s="572"/>
      <c r="T67" s="572"/>
      <c r="U67" s="572"/>
      <c r="V67" s="572"/>
      <c r="W67" s="572"/>
      <c r="X67" s="572"/>
      <c r="Y67" s="572"/>
      <c r="Z67" s="572"/>
      <c r="AA67" s="572"/>
      <c r="AB67" s="572"/>
      <c r="AC67" s="572"/>
    </row>
    <row r="68" spans="1:29" ht="21" customHeight="1">
      <c r="A68" s="572"/>
      <c r="B68" s="595" t="str">
        <f t="shared" si="6"/>
        <v xml:space="preserve"> - Kosten e-commerce (Gebühren, Verpackungen, Porti, etc.)</v>
      </c>
      <c r="C68" s="634"/>
      <c r="D68" s="634"/>
      <c r="E68" s="634"/>
      <c r="F68" s="634"/>
      <c r="G68" s="634"/>
      <c r="H68" s="634"/>
      <c r="I68" s="634"/>
      <c r="J68" s="634"/>
      <c r="K68" s="634"/>
      <c r="L68" s="634"/>
      <c r="M68" s="634"/>
      <c r="N68" s="634"/>
      <c r="O68" s="633">
        <f t="shared" si="7"/>
        <v>0</v>
      </c>
      <c r="P68" s="575"/>
      <c r="Q68" s="575" t="str">
        <f>+Q26</f>
        <v>Evtl. in Materialkosten einrechnen</v>
      </c>
      <c r="R68" s="572"/>
      <c r="S68" s="572"/>
      <c r="T68" s="572"/>
      <c r="U68" s="572"/>
      <c r="V68" s="572"/>
      <c r="W68" s="572"/>
      <c r="X68" s="572"/>
      <c r="Y68" s="572"/>
      <c r="Z68" s="572"/>
      <c r="AA68" s="572"/>
      <c r="AB68" s="572"/>
      <c r="AC68" s="572"/>
    </row>
    <row r="69" spans="1:29" ht="21" customHeight="1">
      <c r="A69" s="572"/>
      <c r="B69" s="595" t="str">
        <f t="shared" si="6"/>
        <v xml:space="preserve"> - Franchisekosten, -gebühren u. ä.</v>
      </c>
      <c r="C69" s="634"/>
      <c r="D69" s="634"/>
      <c r="E69" s="634"/>
      <c r="F69" s="634"/>
      <c r="G69" s="634"/>
      <c r="H69" s="634"/>
      <c r="I69" s="634"/>
      <c r="J69" s="634"/>
      <c r="K69" s="634"/>
      <c r="L69" s="634"/>
      <c r="M69" s="634"/>
      <c r="N69" s="634"/>
      <c r="O69" s="633">
        <f t="shared" si="7"/>
        <v>0</v>
      </c>
      <c r="P69" s="575"/>
      <c r="Q69" s="575"/>
      <c r="R69" s="572"/>
      <c r="S69" s="572"/>
      <c r="T69" s="572"/>
      <c r="U69" s="572"/>
      <c r="V69" s="572"/>
      <c r="W69" s="572"/>
      <c r="X69" s="572"/>
      <c r="Y69" s="572"/>
      <c r="Z69" s="572"/>
      <c r="AA69" s="572"/>
      <c r="AB69" s="572"/>
      <c r="AC69" s="572"/>
    </row>
    <row r="70" spans="1:29" ht="21" customHeight="1">
      <c r="A70" s="572"/>
      <c r="B70" s="595" t="str">
        <f t="shared" si="6"/>
        <v xml:space="preserve"> - Bankkonto/(Innungs-)Beiträge/Buchhaltungs-/Beratungskosten</v>
      </c>
      <c r="C70" s="634"/>
      <c r="D70" s="634"/>
      <c r="E70" s="634"/>
      <c r="F70" s="634"/>
      <c r="G70" s="634"/>
      <c r="H70" s="634"/>
      <c r="I70" s="634"/>
      <c r="J70" s="634"/>
      <c r="K70" s="634"/>
      <c r="L70" s="634"/>
      <c r="M70" s="634"/>
      <c r="N70" s="634"/>
      <c r="O70" s="633">
        <f t="shared" si="7"/>
        <v>0</v>
      </c>
      <c r="P70" s="575"/>
      <c r="Q70" s="575" t="str">
        <f t="shared" ref="Q70:Q78" si="9">+Q28</f>
        <v>Bankgebühren (getrenntes Konto!), Steuerberater, Kammerbeiträge, etc.</v>
      </c>
      <c r="R70" s="572"/>
      <c r="S70" s="572"/>
      <c r="T70" s="572"/>
      <c r="U70" s="572"/>
      <c r="V70" s="572"/>
      <c r="W70" s="572"/>
      <c r="X70" s="572"/>
      <c r="Y70" s="572"/>
      <c r="Z70" s="572"/>
      <c r="AA70" s="572"/>
      <c r="AB70" s="572"/>
      <c r="AC70" s="572"/>
    </row>
    <row r="71" spans="1:29" ht="21" customHeight="1">
      <c r="A71" s="572"/>
      <c r="B71" s="595" t="str">
        <f t="shared" si="6"/>
        <v xml:space="preserve"> - Sonstige Ausgaben (Bitte erläutern):</v>
      </c>
      <c r="C71" s="634"/>
      <c r="D71" s="634"/>
      <c r="E71" s="634"/>
      <c r="F71" s="634"/>
      <c r="G71" s="634"/>
      <c r="H71" s="634"/>
      <c r="I71" s="634"/>
      <c r="J71" s="634"/>
      <c r="K71" s="634"/>
      <c r="L71" s="634"/>
      <c r="M71" s="634"/>
      <c r="N71" s="634"/>
      <c r="O71" s="633">
        <f t="shared" si="7"/>
        <v>0</v>
      </c>
      <c r="P71" s="575"/>
      <c r="Q71" s="575" t="str">
        <f t="shared" si="9"/>
        <v>Nur betriebsbezogen, bitte beschreiben</v>
      </c>
      <c r="R71" s="572"/>
      <c r="S71" s="572"/>
      <c r="T71" s="572"/>
      <c r="U71" s="572"/>
      <c r="V71" s="572"/>
      <c r="W71" s="572"/>
      <c r="X71" s="572"/>
      <c r="Y71" s="572"/>
      <c r="Z71" s="572"/>
      <c r="AA71" s="572"/>
      <c r="AB71" s="572"/>
      <c r="AC71" s="572"/>
    </row>
    <row r="72" spans="1:29" ht="21" customHeight="1">
      <c r="A72" s="572"/>
      <c r="B72" s="595" t="str">
        <f t="shared" si="6"/>
        <v xml:space="preserve"> - Kreditzinsen</v>
      </c>
      <c r="C72" s="634"/>
      <c r="D72" s="634"/>
      <c r="E72" s="634"/>
      <c r="F72" s="634"/>
      <c r="G72" s="634"/>
      <c r="H72" s="634"/>
      <c r="I72" s="634"/>
      <c r="J72" s="634"/>
      <c r="K72" s="634"/>
      <c r="L72" s="634"/>
      <c r="M72" s="634"/>
      <c r="N72" s="634"/>
      <c r="O72" s="633">
        <f t="shared" si="7"/>
        <v>0</v>
      </c>
      <c r="P72" s="575"/>
      <c r="Q72" s="575" t="str">
        <f t="shared" si="9"/>
        <v>Nur Firmenkredite</v>
      </c>
      <c r="R72" s="572"/>
      <c r="S72" s="572"/>
      <c r="T72" s="572"/>
      <c r="U72" s="572"/>
      <c r="V72" s="572"/>
      <c r="W72" s="572"/>
      <c r="X72" s="572"/>
      <c r="Y72" s="572"/>
      <c r="Z72" s="572"/>
      <c r="AA72" s="572"/>
      <c r="AB72" s="572"/>
      <c r="AC72" s="572"/>
    </row>
    <row r="73" spans="1:29" ht="21" customHeight="1">
      <c r="A73" s="572"/>
      <c r="B73" s="595" t="str">
        <f t="shared" si="6"/>
        <v xml:space="preserve"> - Kredittilgung</v>
      </c>
      <c r="C73" s="634"/>
      <c r="D73" s="634"/>
      <c r="E73" s="634"/>
      <c r="F73" s="634"/>
      <c r="G73" s="634"/>
      <c r="H73" s="634"/>
      <c r="I73" s="634"/>
      <c r="J73" s="634"/>
      <c r="K73" s="634"/>
      <c r="L73" s="634"/>
      <c r="M73" s="634"/>
      <c r="N73" s="634"/>
      <c r="O73" s="633">
        <f t="shared" si="7"/>
        <v>0</v>
      </c>
      <c r="P73" s="575"/>
      <c r="Q73" s="575" t="str">
        <f t="shared" si="9"/>
        <v>Nur Firmenkredite</v>
      </c>
      <c r="R73" s="572"/>
      <c r="S73" s="572"/>
      <c r="T73" s="572"/>
      <c r="U73" s="572"/>
      <c r="V73" s="572"/>
      <c r="W73" s="572"/>
      <c r="X73" s="572"/>
      <c r="Y73" s="572"/>
      <c r="Z73" s="572"/>
      <c r="AA73" s="572"/>
      <c r="AB73" s="572"/>
      <c r="AC73" s="572"/>
    </row>
    <row r="74" spans="1:29" ht="21" customHeight="1">
      <c r="A74" s="572"/>
      <c r="B74" s="595" t="str">
        <f t="shared" si="6"/>
        <v xml:space="preserve"> - Tilgung Verwandtendarlehen</v>
      </c>
      <c r="C74" s="634"/>
      <c r="D74" s="634"/>
      <c r="E74" s="634"/>
      <c r="F74" s="634"/>
      <c r="G74" s="634"/>
      <c r="H74" s="634"/>
      <c r="I74" s="634"/>
      <c r="J74" s="634"/>
      <c r="K74" s="634"/>
      <c r="L74" s="634"/>
      <c r="M74" s="634"/>
      <c r="N74" s="634"/>
      <c r="O74" s="633">
        <f t="shared" si="7"/>
        <v>0</v>
      </c>
      <c r="P74" s="575"/>
      <c r="Q74" s="575" t="str">
        <f t="shared" si="9"/>
        <v>Wie vertraglich veieinbart</v>
      </c>
      <c r="R74" s="572"/>
      <c r="S74" s="572"/>
      <c r="T74" s="572"/>
      <c r="U74" s="572"/>
      <c r="V74" s="572"/>
      <c r="W74" s="572"/>
      <c r="X74" s="572"/>
      <c r="Y74" s="572"/>
      <c r="Z74" s="572"/>
      <c r="AA74" s="572"/>
      <c r="AB74" s="572"/>
      <c r="AC74" s="572"/>
    </row>
    <row r="75" spans="1:29" ht="21" customHeight="1">
      <c r="A75" s="572"/>
      <c r="B75" s="595" t="str">
        <f t="shared" si="6"/>
        <v xml:space="preserve"> - Belastung Altkredite NUR FIRMA!!! (bitte gesondert erläutern)</v>
      </c>
      <c r="C75" s="634"/>
      <c r="D75" s="634"/>
      <c r="E75" s="634"/>
      <c r="F75" s="634"/>
      <c r="G75" s="634"/>
      <c r="H75" s="634"/>
      <c r="I75" s="634"/>
      <c r="J75" s="634"/>
      <c r="K75" s="634"/>
      <c r="L75" s="634"/>
      <c r="M75" s="634"/>
      <c r="N75" s="634"/>
      <c r="O75" s="633">
        <f t="shared" si="7"/>
        <v>0</v>
      </c>
      <c r="P75" s="575"/>
      <c r="Q75" s="575" t="str">
        <f t="shared" si="9"/>
        <v>Nur bei GmbH bzw. jur. Gesellschaft</v>
      </c>
      <c r="R75" s="572"/>
      <c r="S75" s="572"/>
      <c r="T75" s="572"/>
      <c r="U75" s="572"/>
      <c r="V75" s="572"/>
      <c r="W75" s="572"/>
      <c r="X75" s="572"/>
      <c r="Y75" s="572"/>
      <c r="Z75" s="572"/>
      <c r="AA75" s="572"/>
      <c r="AB75" s="572"/>
      <c r="AC75" s="572"/>
    </row>
    <row r="76" spans="1:29" ht="21" customHeight="1">
      <c r="A76" s="572"/>
      <c r="B76" s="595" t="str">
        <f t="shared" si="6"/>
        <v xml:space="preserve"> - Privatentnahmen</v>
      </c>
      <c r="C76" s="634"/>
      <c r="D76" s="634"/>
      <c r="E76" s="634"/>
      <c r="F76" s="634"/>
      <c r="G76" s="634"/>
      <c r="H76" s="634"/>
      <c r="I76" s="634"/>
      <c r="J76" s="634"/>
      <c r="K76" s="634"/>
      <c r="L76" s="634"/>
      <c r="M76" s="634"/>
      <c r="N76" s="634"/>
      <c r="O76" s="633">
        <f t="shared" si="7"/>
        <v>0</v>
      </c>
      <c r="P76" s="575"/>
      <c r="Q76" s="575" t="str">
        <f t="shared" si="9"/>
        <v>entsprechend Formular "Privatentnahmen" (nicht bei GmbH!!!)</v>
      </c>
      <c r="R76" s="572"/>
      <c r="S76" s="572"/>
      <c r="T76" s="572"/>
      <c r="U76" s="572"/>
      <c r="V76" s="572"/>
      <c r="W76" s="572"/>
      <c r="X76" s="572"/>
      <c r="Y76" s="572"/>
      <c r="Z76" s="572"/>
      <c r="AA76" s="572"/>
      <c r="AB76" s="572"/>
      <c r="AC76" s="572"/>
    </row>
    <row r="77" spans="1:29" ht="21" customHeight="1">
      <c r="A77" s="572"/>
      <c r="B77" s="595" t="str">
        <f t="shared" si="6"/>
        <v xml:space="preserve"> - Umsatz-(Mehrwert-)steuer-Zahllast ("Vorsteuer")</v>
      </c>
      <c r="C77" s="634"/>
      <c r="D77" s="634"/>
      <c r="E77" s="634"/>
      <c r="F77" s="634"/>
      <c r="G77" s="634"/>
      <c r="H77" s="634"/>
      <c r="I77" s="634"/>
      <c r="J77" s="634"/>
      <c r="K77" s="634"/>
      <c r="L77" s="634"/>
      <c r="M77" s="634"/>
      <c r="N77" s="634"/>
      <c r="O77" s="633">
        <f t="shared" si="7"/>
        <v>0</v>
      </c>
      <c r="P77" s="575"/>
      <c r="Q77" s="575" t="str">
        <f t="shared" si="9"/>
        <v>Schuld aus Umsatz abzügl. Zahlungen aus Kosten</v>
      </c>
      <c r="R77" s="572"/>
      <c r="S77" s="572"/>
      <c r="T77" s="572"/>
      <c r="U77" s="572"/>
      <c r="V77" s="572"/>
      <c r="W77" s="572"/>
      <c r="X77" s="572"/>
      <c r="Y77" s="572"/>
      <c r="Z77" s="572"/>
      <c r="AA77" s="572"/>
      <c r="AB77" s="572"/>
      <c r="AC77" s="572"/>
    </row>
    <row r="78" spans="1:29" ht="21" customHeight="1" thickBot="1">
      <c r="A78" s="572"/>
      <c r="B78" s="597" t="str">
        <f t="shared" si="6"/>
        <v xml:space="preserve"> - Sonst. betriebl. Steuern (OHNE Vorsteuer)</v>
      </c>
      <c r="C78" s="634"/>
      <c r="D78" s="634"/>
      <c r="E78" s="634"/>
      <c r="F78" s="634"/>
      <c r="G78" s="634"/>
      <c r="H78" s="634"/>
      <c r="I78" s="634"/>
      <c r="J78" s="634"/>
      <c r="K78" s="634"/>
      <c r="L78" s="634"/>
      <c r="M78" s="634"/>
      <c r="N78" s="634"/>
      <c r="O78" s="633">
        <f t="shared" ref="O78" si="10">SUM(C78:N78)</f>
        <v>0</v>
      </c>
      <c r="P78" s="575"/>
      <c r="Q78" s="575" t="str">
        <f t="shared" si="9"/>
        <v>Gewerbesteuer lt. Rentabilitätsplan, Zahlung quartalsweise</v>
      </c>
      <c r="R78" s="572"/>
      <c r="S78" s="572"/>
      <c r="T78" s="572"/>
      <c r="U78" s="572"/>
      <c r="V78" s="572"/>
      <c r="W78" s="572"/>
      <c r="X78" s="572"/>
      <c r="Y78" s="572"/>
      <c r="Z78" s="572"/>
      <c r="AA78" s="572"/>
      <c r="AB78" s="572"/>
      <c r="AC78" s="572"/>
    </row>
    <row r="79" spans="1:29" ht="21" thickBot="1">
      <c r="A79" s="572"/>
      <c r="B79" s="593" t="str">
        <f t="shared" si="6"/>
        <v xml:space="preserve">	=	Summe Ausgaben  (Liquiditätsabgang)</v>
      </c>
      <c r="C79" s="635">
        <f>SUM(C55:C78)</f>
        <v>0</v>
      </c>
      <c r="D79" s="635">
        <f t="shared" ref="D79" si="11">SUM(D55:D78)</f>
        <v>0</v>
      </c>
      <c r="E79" s="635">
        <f t="shared" ref="E79" si="12">SUM(E55:E78)</f>
        <v>0</v>
      </c>
      <c r="F79" s="635">
        <f t="shared" ref="F79" si="13">SUM(F55:F78)</f>
        <v>0</v>
      </c>
      <c r="G79" s="635">
        <f t="shared" ref="G79" si="14">SUM(G55:G78)</f>
        <v>0</v>
      </c>
      <c r="H79" s="635">
        <f t="shared" ref="H79" si="15">SUM(H55:H78)</f>
        <v>0</v>
      </c>
      <c r="I79" s="635">
        <f t="shared" ref="I79" si="16">SUM(I55:I78)</f>
        <v>0</v>
      </c>
      <c r="J79" s="635">
        <f t="shared" ref="J79" si="17">SUM(J55:J78)</f>
        <v>0</v>
      </c>
      <c r="K79" s="635">
        <f t="shared" ref="K79" si="18">SUM(K55:K78)</f>
        <v>0</v>
      </c>
      <c r="L79" s="635">
        <f t="shared" ref="L79" si="19">SUM(L55:L78)</f>
        <v>0</v>
      </c>
      <c r="M79" s="635">
        <f t="shared" ref="M79" si="20">SUM(M55:M78)</f>
        <v>0</v>
      </c>
      <c r="N79" s="635">
        <f t="shared" ref="N79" si="21">SUM(N55:N78)</f>
        <v>0</v>
      </c>
      <c r="O79" s="637">
        <f>SUM(C79:N79)</f>
        <v>0</v>
      </c>
      <c r="P79" s="598"/>
      <c r="Q79" s="575"/>
      <c r="R79" s="572"/>
      <c r="S79" s="572"/>
      <c r="T79" s="572"/>
      <c r="U79" s="572"/>
      <c r="V79" s="572"/>
      <c r="W79" s="572"/>
      <c r="X79" s="572"/>
      <c r="Y79" s="572"/>
      <c r="Z79" s="572"/>
      <c r="AA79" s="572"/>
      <c r="AB79" s="572"/>
      <c r="AC79" s="572"/>
    </row>
    <row r="80" spans="1:29" ht="21" thickBot="1">
      <c r="A80" s="572"/>
      <c r="B80" s="593" t="str">
        <f t="shared" si="6"/>
        <v>Monatl. Liquiditätssaldo (= Liquiditätszugang ./. Liquiditätsabgang)</v>
      </c>
      <c r="C80" s="635">
        <f>+C54-C79</f>
        <v>0</v>
      </c>
      <c r="D80" s="635">
        <f t="shared" ref="D80" si="22">+D54-D79</f>
        <v>0</v>
      </c>
      <c r="E80" s="635">
        <f t="shared" ref="E80" si="23">+E54-E79</f>
        <v>0</v>
      </c>
      <c r="F80" s="635">
        <f t="shared" ref="F80" si="24">+F54-F79</f>
        <v>0</v>
      </c>
      <c r="G80" s="635">
        <f t="shared" ref="G80" si="25">+G54-G79</f>
        <v>0</v>
      </c>
      <c r="H80" s="635">
        <f t="shared" ref="H80" si="26">+H54-H79</f>
        <v>0</v>
      </c>
      <c r="I80" s="635">
        <f t="shared" ref="I80" si="27">+I54-I79</f>
        <v>0</v>
      </c>
      <c r="J80" s="635">
        <f t="shared" ref="J80" si="28">+J54-J79</f>
        <v>0</v>
      </c>
      <c r="K80" s="635">
        <f t="shared" ref="K80" si="29">+K54-K79</f>
        <v>0</v>
      </c>
      <c r="L80" s="635">
        <f t="shared" ref="L80" si="30">+L54-L79</f>
        <v>0</v>
      </c>
      <c r="M80" s="635">
        <f t="shared" ref="M80" si="31">+M54-M79</f>
        <v>0</v>
      </c>
      <c r="N80" s="635">
        <f t="shared" ref="N80" si="32">+N54-N79</f>
        <v>0</v>
      </c>
      <c r="O80" s="638">
        <f>+O38+O54-O79</f>
        <v>0</v>
      </c>
      <c r="P80" s="575"/>
      <c r="Q80" s="575"/>
      <c r="R80" s="572"/>
      <c r="S80" s="572"/>
      <c r="T80" s="572"/>
      <c r="U80" s="572"/>
      <c r="V80" s="572"/>
      <c r="W80" s="572"/>
      <c r="X80" s="572"/>
      <c r="Y80" s="572"/>
      <c r="Z80" s="572"/>
      <c r="AA80" s="572"/>
      <c r="AB80" s="572"/>
      <c r="AC80" s="572"/>
    </row>
    <row r="81" spans="1:29" ht="26.25" thickBot="1">
      <c r="A81" s="572"/>
      <c r="B81" s="701" t="str">
        <f t="shared" si="6"/>
        <v xml:space="preserve">	Ergebnis Liquidität (kumuliert)</v>
      </c>
      <c r="C81" s="702">
        <f>+N39+C80</f>
        <v>0</v>
      </c>
      <c r="D81" s="702">
        <f t="shared" ref="D81" si="33">+D80+C81</f>
        <v>0</v>
      </c>
      <c r="E81" s="702">
        <f t="shared" ref="E81" si="34">+E80+D81</f>
        <v>0</v>
      </c>
      <c r="F81" s="702">
        <f t="shared" ref="F81" si="35">+F80+E81</f>
        <v>0</v>
      </c>
      <c r="G81" s="702">
        <f t="shared" ref="G81" si="36">+G80+F81</f>
        <v>0</v>
      </c>
      <c r="H81" s="702">
        <f t="shared" ref="H81" si="37">+H80+G81</f>
        <v>0</v>
      </c>
      <c r="I81" s="702">
        <f t="shared" ref="I81" si="38">+I80+H81</f>
        <v>0</v>
      </c>
      <c r="J81" s="702">
        <f t="shared" ref="J81" si="39">+J80+I81</f>
        <v>0</v>
      </c>
      <c r="K81" s="702">
        <f t="shared" ref="K81" si="40">+K80+J81</f>
        <v>0</v>
      </c>
      <c r="L81" s="702">
        <f t="shared" ref="L81" si="41">+L80+K81</f>
        <v>0</v>
      </c>
      <c r="M81" s="702">
        <f t="shared" ref="M81" si="42">+M80+L81</f>
        <v>0</v>
      </c>
      <c r="N81" s="702">
        <f t="shared" ref="N81" si="43">+N80+M81</f>
        <v>0</v>
      </c>
      <c r="O81" s="640"/>
      <c r="P81" s="591" t="str">
        <f>+P39</f>
        <v>Diese Zeile muss ständig positive Werte ausweisen</v>
      </c>
      <c r="Q81" s="575"/>
      <c r="R81" s="572"/>
      <c r="S81" s="572"/>
      <c r="T81" s="572"/>
      <c r="U81" s="572"/>
      <c r="V81" s="572"/>
      <c r="W81" s="572"/>
      <c r="X81" s="572"/>
      <c r="Y81" s="572"/>
      <c r="Z81" s="572"/>
      <c r="AA81" s="572"/>
      <c r="AB81" s="572"/>
      <c r="AC81" s="572"/>
    </row>
    <row r="82" spans="1:29" ht="21" thickTop="1">
      <c r="A82" s="572"/>
      <c r="B82" s="699" t="str">
        <f>+B40</f>
        <v>Z. K. : OHNE mon. Zahlungen JC (ALG I o. II; Einstiegsgeld, Kr.kasse, Pflegev.,etc.)</v>
      </c>
      <c r="C82" s="700">
        <f>+C80-C52</f>
        <v>0</v>
      </c>
      <c r="D82" s="700">
        <f t="shared" ref="D82:N82" si="44">+D80-D52</f>
        <v>0</v>
      </c>
      <c r="E82" s="700">
        <f t="shared" si="44"/>
        <v>0</v>
      </c>
      <c r="F82" s="700">
        <f t="shared" si="44"/>
        <v>0</v>
      </c>
      <c r="G82" s="700">
        <f t="shared" si="44"/>
        <v>0</v>
      </c>
      <c r="H82" s="700">
        <f t="shared" si="44"/>
        <v>0</v>
      </c>
      <c r="I82" s="700">
        <f t="shared" si="44"/>
        <v>0</v>
      </c>
      <c r="J82" s="700">
        <f t="shared" si="44"/>
        <v>0</v>
      </c>
      <c r="K82" s="700">
        <f t="shared" si="44"/>
        <v>0</v>
      </c>
      <c r="L82" s="700">
        <f t="shared" si="44"/>
        <v>0</v>
      </c>
      <c r="M82" s="700">
        <f t="shared" si="44"/>
        <v>0</v>
      </c>
      <c r="N82" s="700">
        <f t="shared" si="44"/>
        <v>0</v>
      </c>
      <c r="O82" s="640"/>
      <c r="P82" s="591"/>
      <c r="Q82" s="575"/>
      <c r="R82" s="572"/>
      <c r="S82" s="572"/>
      <c r="T82" s="572"/>
      <c r="U82" s="572"/>
      <c r="V82" s="572"/>
      <c r="W82" s="572"/>
      <c r="X82" s="572"/>
      <c r="Y82" s="572"/>
      <c r="Z82" s="572"/>
      <c r="AA82" s="572"/>
      <c r="AB82" s="572"/>
      <c r="AC82" s="572"/>
    </row>
    <row r="83" spans="1:29">
      <c r="A83" s="572"/>
      <c r="B83" s="688" t="str">
        <f>+B41</f>
        <v>*) Die Werte für Steuern sind aus den amtlichen Tabellen entnommen und nur nachrichtlich zu nutzen, für eine aussagefähige Darstellung der Liquiditäts- und Ertragsrechnung aber notwendig. Eine endgültige Steuerberechnung kann nur durch Steuerberater erfolgen.</v>
      </c>
      <c r="C83" s="588"/>
      <c r="D83" s="588"/>
      <c r="E83" s="588"/>
      <c r="F83" s="588"/>
      <c r="G83" s="588"/>
      <c r="H83" s="588"/>
      <c r="I83" s="588"/>
      <c r="J83" s="588"/>
      <c r="K83" s="588"/>
      <c r="L83" s="588"/>
      <c r="M83" s="588"/>
      <c r="N83" s="588"/>
      <c r="O83" s="572"/>
      <c r="P83" s="572"/>
      <c r="Q83" s="572"/>
      <c r="R83" s="572"/>
      <c r="S83" s="572"/>
      <c r="T83" s="572"/>
      <c r="U83" s="572"/>
      <c r="V83" s="572"/>
      <c r="W83" s="572"/>
      <c r="X83" s="572"/>
      <c r="Y83" s="572"/>
      <c r="Z83" s="572"/>
      <c r="AA83" s="572"/>
      <c r="AB83" s="572"/>
      <c r="AC83" s="572"/>
    </row>
    <row r="84" spans="1:29">
      <c r="A84" s="572"/>
      <c r="B84" s="688" t="str">
        <f>+B42</f>
        <v>Für die Struktur und Aufbau der Kalkulation behalten wir uns das Urheberrecht vor. Sollten Sie diese für eigene Zwecken verwenden wollen, wenden Sie sich bitte an info@wirtschaftssenioren-nrw.de.</v>
      </c>
      <c r="C84" s="588"/>
      <c r="D84" s="588"/>
      <c r="E84" s="588"/>
      <c r="F84" s="588"/>
      <c r="G84" s="588"/>
      <c r="H84" s="588"/>
      <c r="I84" s="588"/>
      <c r="J84" s="588"/>
      <c r="K84" s="588"/>
      <c r="L84" s="588"/>
      <c r="M84" s="588"/>
      <c r="N84" s="588"/>
      <c r="O84" s="572"/>
      <c r="P84" s="572"/>
      <c r="Q84" s="572"/>
      <c r="R84" s="572"/>
      <c r="S84" s="572"/>
      <c r="T84" s="572"/>
      <c r="U84" s="572"/>
      <c r="V84" s="572"/>
      <c r="W84" s="572"/>
      <c r="X84" s="572"/>
      <c r="Y84" s="572"/>
      <c r="Z84" s="572"/>
      <c r="AA84" s="572"/>
      <c r="AB84" s="572"/>
      <c r="AC84" s="572"/>
    </row>
    <row r="85" spans="1:29">
      <c r="A85" s="572"/>
      <c r="B85" s="688"/>
      <c r="C85" s="588"/>
      <c r="D85" s="588"/>
      <c r="E85" s="588"/>
      <c r="F85" s="588"/>
      <c r="G85" s="588"/>
      <c r="H85" s="588"/>
      <c r="I85" s="588"/>
      <c r="J85" s="588"/>
      <c r="K85" s="588"/>
      <c r="L85" s="588"/>
      <c r="M85" s="588"/>
      <c r="N85" s="588"/>
      <c r="O85" s="572"/>
      <c r="P85" s="572"/>
      <c r="Q85" s="572"/>
      <c r="R85" s="572"/>
      <c r="S85" s="572"/>
      <c r="T85" s="572"/>
      <c r="U85" s="572"/>
      <c r="V85" s="572"/>
      <c r="W85" s="572"/>
      <c r="X85" s="572"/>
      <c r="Y85" s="572"/>
      <c r="Z85" s="572"/>
      <c r="AA85" s="572"/>
      <c r="AB85" s="572"/>
      <c r="AC85" s="572"/>
    </row>
    <row r="86" spans="1:29" ht="19.5" thickBot="1">
      <c r="A86" s="572"/>
      <c r="B86" s="572"/>
      <c r="C86" s="588"/>
      <c r="D86" s="588"/>
      <c r="E86" s="588"/>
      <c r="F86" s="588"/>
      <c r="G86" s="588"/>
      <c r="H86" s="588"/>
      <c r="I86" s="588"/>
      <c r="J86" s="588"/>
      <c r="K86" s="588"/>
      <c r="L86" s="588"/>
      <c r="M86" s="588"/>
      <c r="N86" s="588"/>
      <c r="O86" s="588"/>
      <c r="P86" s="588"/>
      <c r="Q86" s="572"/>
      <c r="R86" s="572"/>
      <c r="S86" s="572"/>
      <c r="T86" s="572"/>
      <c r="U86" s="572"/>
      <c r="V86" s="572"/>
      <c r="W86" s="572"/>
      <c r="X86" s="572"/>
      <c r="Y86" s="572"/>
      <c r="Z86" s="572"/>
      <c r="AA86" s="572"/>
      <c r="AB86" s="572"/>
      <c r="AC86" s="572"/>
    </row>
    <row r="87" spans="1:29" ht="19.5" thickBot="1">
      <c r="A87" s="572"/>
      <c r="B87" s="504" t="str">
        <f>+B45</f>
        <v>Datum: xx.xx.xxxx</v>
      </c>
      <c r="C87" s="588"/>
      <c r="D87" s="588"/>
      <c r="E87" s="588"/>
      <c r="F87" s="588"/>
      <c r="G87" s="588"/>
      <c r="H87" s="588"/>
      <c r="I87" s="588"/>
      <c r="J87" s="588"/>
      <c r="K87" s="588"/>
      <c r="L87" s="588"/>
      <c r="M87" s="588"/>
      <c r="N87" s="588"/>
      <c r="O87" s="588"/>
      <c r="P87" s="588"/>
      <c r="Q87" s="572"/>
      <c r="R87" s="572"/>
      <c r="S87" s="572"/>
      <c r="T87" s="572"/>
      <c r="U87" s="572"/>
      <c r="V87" s="572"/>
      <c r="W87" s="572"/>
      <c r="X87" s="572"/>
      <c r="Y87" s="572"/>
      <c r="Z87" s="572"/>
      <c r="AA87" s="572"/>
      <c r="AB87" s="572"/>
      <c r="AC87" s="572"/>
    </row>
    <row r="88" spans="1:29" ht="28.5" thickBot="1">
      <c r="A88" s="572"/>
      <c r="B88" s="507" t="s">
        <v>1617</v>
      </c>
      <c r="C88" s="588"/>
      <c r="D88" s="588"/>
      <c r="E88" s="588"/>
      <c r="F88" s="588"/>
      <c r="G88" s="588"/>
      <c r="H88" s="588"/>
      <c r="I88" s="588"/>
      <c r="J88" s="588"/>
      <c r="K88" s="588"/>
      <c r="L88" s="588"/>
      <c r="M88" s="588"/>
      <c r="N88" s="588"/>
      <c r="O88" s="572"/>
      <c r="P88" s="572"/>
      <c r="Q88" s="572"/>
      <c r="R88" s="572"/>
      <c r="S88" s="572"/>
      <c r="T88" s="572"/>
      <c r="U88" s="572"/>
      <c r="V88" s="572"/>
      <c r="W88" s="572"/>
      <c r="X88" s="572"/>
      <c r="Y88" s="572"/>
      <c r="Z88" s="572"/>
      <c r="AA88" s="572"/>
      <c r="AB88" s="572"/>
      <c r="AC88" s="572"/>
    </row>
    <row r="89" spans="1:29" ht="21" customHeight="1" thickBot="1">
      <c r="A89" s="572"/>
      <c r="B89" s="504" t="str">
        <f>+B47</f>
        <v>Name des Projektes:   XXX</v>
      </c>
      <c r="C89" s="575"/>
      <c r="D89" s="575"/>
      <c r="E89" s="574"/>
      <c r="F89" s="574"/>
      <c r="G89" s="574"/>
      <c r="H89" s="574"/>
      <c r="I89" s="574"/>
      <c r="J89" s="574"/>
      <c r="K89" s="574"/>
      <c r="L89" s="574"/>
      <c r="M89" s="574"/>
      <c r="N89" s="574"/>
      <c r="O89" s="575"/>
      <c r="P89" s="575"/>
      <c r="Q89" s="575"/>
      <c r="R89" s="572"/>
      <c r="S89" s="572"/>
      <c r="T89" s="572"/>
      <c r="U89" s="572"/>
      <c r="V89" s="572"/>
      <c r="W89" s="572"/>
      <c r="X89" s="572"/>
      <c r="Y89" s="572"/>
      <c r="Z89" s="572"/>
      <c r="AA89" s="572"/>
      <c r="AB89" s="572"/>
      <c r="AC89" s="572"/>
    </row>
    <row r="90" spans="1:29" ht="21" customHeight="1">
      <c r="A90" s="572"/>
      <c r="B90" s="589"/>
      <c r="C90" s="576"/>
      <c r="D90" s="575"/>
      <c r="E90" s="575"/>
      <c r="F90" s="575"/>
      <c r="G90" s="575"/>
      <c r="H90" s="575"/>
      <c r="I90" s="575"/>
      <c r="J90" s="575"/>
      <c r="K90" s="575"/>
      <c r="L90" s="575"/>
      <c r="M90" s="575"/>
      <c r="N90" s="575"/>
      <c r="O90" s="575"/>
      <c r="P90" s="575"/>
      <c r="Q90" s="575"/>
      <c r="R90" s="572"/>
      <c r="S90" s="572"/>
      <c r="T90" s="572"/>
      <c r="U90" s="572"/>
      <c r="V90" s="572"/>
      <c r="W90" s="572"/>
      <c r="X90" s="572"/>
      <c r="Y90" s="572"/>
      <c r="Z90" s="572"/>
      <c r="AA90" s="572"/>
      <c r="AB90" s="572"/>
      <c r="AC90" s="572"/>
    </row>
    <row r="91" spans="1:29" ht="20.25">
      <c r="A91" s="572"/>
      <c r="B91" s="577"/>
      <c r="C91" s="578" t="s">
        <v>140</v>
      </c>
      <c r="D91" s="578" t="s">
        <v>141</v>
      </c>
      <c r="E91" s="578" t="s">
        <v>142</v>
      </c>
      <c r="F91" s="578" t="s">
        <v>143</v>
      </c>
      <c r="G91" s="578" t="s">
        <v>144</v>
      </c>
      <c r="H91" s="578" t="s">
        <v>145</v>
      </c>
      <c r="I91" s="578" t="s">
        <v>146</v>
      </c>
      <c r="J91" s="578" t="s">
        <v>147</v>
      </c>
      <c r="K91" s="578" t="s">
        <v>148</v>
      </c>
      <c r="L91" s="578" t="s">
        <v>149</v>
      </c>
      <c r="M91" s="578" t="s">
        <v>150</v>
      </c>
      <c r="N91" s="578" t="s">
        <v>151</v>
      </c>
      <c r="O91" s="487" t="s">
        <v>16</v>
      </c>
      <c r="P91" s="575"/>
      <c r="Q91" s="488" t="s">
        <v>1</v>
      </c>
      <c r="R91" s="572"/>
      <c r="S91" s="572"/>
      <c r="T91" s="572"/>
      <c r="U91" s="572"/>
      <c r="V91" s="572"/>
      <c r="W91" s="572"/>
      <c r="X91" s="572"/>
      <c r="Y91" s="572"/>
      <c r="Z91" s="572"/>
      <c r="AA91" s="572"/>
      <c r="AB91" s="572"/>
      <c r="AC91" s="572"/>
    </row>
    <row r="92" spans="1:29" ht="21" customHeight="1">
      <c r="A92" s="572"/>
      <c r="B92" s="590" t="str">
        <f t="shared" ref="B92:B123" si="45">+B50</f>
        <v xml:space="preserve">  Anfangsbestand an flüssigen Mitteln   (Kasse, Bar)</v>
      </c>
      <c r="C92" s="641"/>
      <c r="D92" s="641"/>
      <c r="E92" s="641"/>
      <c r="F92" s="641"/>
      <c r="G92" s="641"/>
      <c r="H92" s="641"/>
      <c r="I92" s="641"/>
      <c r="J92" s="641"/>
      <c r="K92" s="641"/>
      <c r="L92" s="641"/>
      <c r="M92" s="641"/>
      <c r="N92" s="641"/>
      <c r="O92" s="581"/>
      <c r="P92" s="575"/>
      <c r="Q92" s="575" t="str">
        <f>+Q50</f>
        <v>Zur Verfügung stehende Mittel aus Finanzplan</v>
      </c>
      <c r="R92" s="572"/>
      <c r="S92" s="572"/>
      <c r="T92" s="572"/>
      <c r="U92" s="572"/>
      <c r="V92" s="572"/>
      <c r="W92" s="572"/>
      <c r="X92" s="572"/>
      <c r="Y92" s="572"/>
      <c r="Z92" s="572"/>
      <c r="AA92" s="572"/>
      <c r="AB92" s="572"/>
      <c r="AC92" s="572"/>
    </row>
    <row r="93" spans="1:29" ht="21" customHeight="1">
      <c r="A93" s="572"/>
      <c r="B93" s="590" t="str">
        <f t="shared" si="45"/>
        <v xml:space="preserve"> + Umsatzerlöse (inkl. Umsatzsteuer)</v>
      </c>
      <c r="C93" s="632">
        <f>+Umsatzplan!C94</f>
        <v>0</v>
      </c>
      <c r="D93" s="632">
        <f>+Umsatzplan!D94</f>
        <v>0</v>
      </c>
      <c r="E93" s="632">
        <f>+Umsatzplan!E94</f>
        <v>0</v>
      </c>
      <c r="F93" s="632">
        <f>+Umsatzplan!F94</f>
        <v>0</v>
      </c>
      <c r="G93" s="632">
        <f>+Umsatzplan!G94</f>
        <v>0</v>
      </c>
      <c r="H93" s="632">
        <f>+Umsatzplan!H94</f>
        <v>0</v>
      </c>
      <c r="I93" s="632">
        <f>+Umsatzplan!I94</f>
        <v>0</v>
      </c>
      <c r="J93" s="632">
        <f>+Umsatzplan!J94</f>
        <v>0</v>
      </c>
      <c r="K93" s="632">
        <f>+Umsatzplan!K94</f>
        <v>0</v>
      </c>
      <c r="L93" s="632">
        <f>+Umsatzplan!L94</f>
        <v>0</v>
      </c>
      <c r="M93" s="632">
        <f>+Umsatzplan!M94</f>
        <v>0</v>
      </c>
      <c r="N93" s="632">
        <f>+Umsatzplan!N94</f>
        <v>0</v>
      </c>
      <c r="O93" s="633">
        <f t="shared" ref="O93:O119" si="46">SUM(C93:N93)</f>
        <v>0</v>
      </c>
      <c r="P93" s="575"/>
      <c r="Q93" s="591" t="str">
        <f>+Q51</f>
        <v>Aus monatlicher Umsatzplanung</v>
      </c>
      <c r="R93" s="572"/>
      <c r="S93" s="572"/>
      <c r="T93" s="572"/>
      <c r="U93" s="572"/>
      <c r="V93" s="572"/>
      <c r="W93" s="572"/>
      <c r="X93" s="572"/>
      <c r="Y93" s="572"/>
      <c r="Z93" s="572"/>
      <c r="AA93" s="572"/>
      <c r="AB93" s="572"/>
      <c r="AC93" s="572"/>
    </row>
    <row r="94" spans="1:29" ht="21" customHeight="1">
      <c r="A94" s="572"/>
      <c r="B94" s="590" t="str">
        <f t="shared" si="45"/>
        <v xml:space="preserve"> + mon. Zahlungen JC (ALG I o. II; Einstiegsgeld, Kr.kasse, Pflegev.,etc.)</v>
      </c>
      <c r="C94" s="634"/>
      <c r="D94" s="634"/>
      <c r="E94" s="634"/>
      <c r="F94" s="634"/>
      <c r="G94" s="634"/>
      <c r="H94" s="634"/>
      <c r="I94" s="634"/>
      <c r="J94" s="634"/>
      <c r="K94" s="634"/>
      <c r="L94" s="634"/>
      <c r="M94" s="634"/>
      <c r="N94" s="634"/>
      <c r="O94" s="633">
        <f t="shared" si="46"/>
        <v>0</v>
      </c>
      <c r="P94" s="575"/>
      <c r="Q94" s="575" t="str">
        <f>+Q52</f>
        <v>Zahlungen Jobcenter (inkl. Kranken-/Pflegeversicherung)</v>
      </c>
      <c r="R94" s="572"/>
      <c r="S94" s="572"/>
      <c r="T94" s="592"/>
      <c r="U94" s="572"/>
      <c r="V94" s="572"/>
      <c r="W94" s="572"/>
      <c r="X94" s="572"/>
      <c r="Y94" s="572"/>
      <c r="Z94" s="572"/>
      <c r="AA94" s="572"/>
      <c r="AB94" s="572"/>
      <c r="AC94" s="572"/>
    </row>
    <row r="95" spans="1:29" ht="21" customHeight="1" thickBot="1">
      <c r="A95" s="572"/>
      <c r="B95" s="590" t="str">
        <f t="shared" si="45"/>
        <v xml:space="preserve"> + Sonstige Zahlungseingänge: Darlehen (Bank, Jobcenter)</v>
      </c>
      <c r="C95" s="634"/>
      <c r="D95" s="634"/>
      <c r="E95" s="634"/>
      <c r="F95" s="634"/>
      <c r="G95" s="634"/>
      <c r="H95" s="634"/>
      <c r="I95" s="634"/>
      <c r="J95" s="634"/>
      <c r="K95" s="634"/>
      <c r="L95" s="634"/>
      <c r="M95" s="634"/>
      <c r="N95" s="634"/>
      <c r="O95" s="633">
        <f t="shared" si="46"/>
        <v>0</v>
      </c>
      <c r="P95" s="575"/>
      <c r="Q95" s="575" t="str">
        <f>+Q53</f>
        <v>Nur betriebsbezogen, bitte beschreiben</v>
      </c>
      <c r="R95" s="572"/>
      <c r="S95" s="572"/>
      <c r="T95" s="572"/>
      <c r="U95" s="572"/>
      <c r="V95" s="572"/>
      <c r="W95" s="572"/>
      <c r="X95" s="572"/>
      <c r="Y95" s="572"/>
      <c r="Z95" s="572"/>
      <c r="AA95" s="572"/>
      <c r="AB95" s="572"/>
      <c r="AC95" s="572"/>
    </row>
    <row r="96" spans="1:29" ht="21" customHeight="1" thickBot="1">
      <c r="A96" s="572"/>
      <c r="B96" s="593" t="str">
        <f t="shared" si="45"/>
        <v xml:space="preserve">	=	Summe verfügbarer Mittel  (Liquiditätszugang)</v>
      </c>
      <c r="C96" s="635">
        <f t="shared" ref="C96:N96" si="47">SUM(C92:C95)</f>
        <v>0</v>
      </c>
      <c r="D96" s="635">
        <f t="shared" si="47"/>
        <v>0</v>
      </c>
      <c r="E96" s="635">
        <f t="shared" si="47"/>
        <v>0</v>
      </c>
      <c r="F96" s="635">
        <f t="shared" si="47"/>
        <v>0</v>
      </c>
      <c r="G96" s="635">
        <f t="shared" si="47"/>
        <v>0</v>
      </c>
      <c r="H96" s="635">
        <f t="shared" si="47"/>
        <v>0</v>
      </c>
      <c r="I96" s="635">
        <f t="shared" si="47"/>
        <v>0</v>
      </c>
      <c r="J96" s="635">
        <f t="shared" si="47"/>
        <v>0</v>
      </c>
      <c r="K96" s="635">
        <f t="shared" si="47"/>
        <v>0</v>
      </c>
      <c r="L96" s="635">
        <f t="shared" si="47"/>
        <v>0</v>
      </c>
      <c r="M96" s="635">
        <f t="shared" si="47"/>
        <v>0</v>
      </c>
      <c r="N96" s="635">
        <f t="shared" si="47"/>
        <v>0</v>
      </c>
      <c r="O96" s="636">
        <f t="shared" si="46"/>
        <v>0</v>
      </c>
      <c r="P96" s="575"/>
      <c r="Q96" s="575"/>
      <c r="R96" s="572"/>
      <c r="S96" s="572"/>
      <c r="T96" s="572"/>
      <c r="U96" s="572"/>
      <c r="V96" s="572"/>
      <c r="W96" s="572"/>
      <c r="X96" s="572"/>
      <c r="Y96" s="572"/>
      <c r="Z96" s="572"/>
      <c r="AA96" s="572"/>
      <c r="AB96" s="572"/>
      <c r="AC96" s="572"/>
    </row>
    <row r="97" spans="1:29" ht="21" customHeight="1">
      <c r="A97" s="572"/>
      <c r="B97" s="590" t="str">
        <f t="shared" si="45"/>
        <v xml:space="preserve"> - Material-/Wareneinkauf/Dienstleistungen über Lieferanten                 </v>
      </c>
      <c r="C97" s="634"/>
      <c r="D97" s="634"/>
      <c r="E97" s="634"/>
      <c r="F97" s="634"/>
      <c r="G97" s="634"/>
      <c r="H97" s="634"/>
      <c r="I97" s="634"/>
      <c r="J97" s="634"/>
      <c r="K97" s="634"/>
      <c r="L97" s="634"/>
      <c r="M97" s="634"/>
      <c r="N97" s="634"/>
      <c r="O97" s="633">
        <f t="shared" si="46"/>
        <v>0</v>
      </c>
      <c r="P97" s="575"/>
      <c r="Q97" s="591" t="str">
        <f>+Q55</f>
        <v>Variable Kosten (Material, Fremdleistung etc.) für den geplanten Umsatz</v>
      </c>
      <c r="R97" s="572"/>
      <c r="S97" s="572"/>
      <c r="T97" s="572"/>
      <c r="U97" s="572"/>
      <c r="V97" s="572"/>
      <c r="W97" s="594"/>
      <c r="X97" s="572"/>
      <c r="Y97" s="572"/>
      <c r="Z97" s="572"/>
      <c r="AA97" s="572"/>
      <c r="AB97" s="572"/>
      <c r="AC97" s="572"/>
    </row>
    <row r="98" spans="1:29" ht="21" customHeight="1">
      <c r="A98" s="572"/>
      <c r="B98" s="595" t="str">
        <f t="shared" si="45"/>
        <v xml:space="preserve"> - Löhne/Gehälter (inkl. Sozialabgaben) für Personal</v>
      </c>
      <c r="C98" s="634"/>
      <c r="D98" s="634"/>
      <c r="E98" s="634"/>
      <c r="F98" s="634"/>
      <c r="G98" s="634"/>
      <c r="H98" s="634"/>
      <c r="I98" s="634"/>
      <c r="J98" s="634"/>
      <c r="K98" s="634"/>
      <c r="L98" s="634"/>
      <c r="M98" s="634"/>
      <c r="N98" s="634"/>
      <c r="O98" s="633">
        <f t="shared" si="46"/>
        <v>0</v>
      </c>
      <c r="P98" s="575"/>
      <c r="Q98" s="575" t="str">
        <f>+Q56</f>
        <v>Ohne Unternehmer!</v>
      </c>
      <c r="R98" s="572"/>
      <c r="S98" s="572"/>
      <c r="T98" s="572"/>
      <c r="U98" s="572"/>
      <c r="V98" s="572"/>
      <c r="W98" s="572"/>
      <c r="X98" s="572"/>
      <c r="Y98" s="572"/>
      <c r="Z98" s="572"/>
      <c r="AA98" s="572"/>
      <c r="AB98" s="572"/>
      <c r="AC98" s="572"/>
    </row>
    <row r="99" spans="1:29" ht="21" customHeight="1">
      <c r="A99" s="572"/>
      <c r="B99" s="595" t="str">
        <f t="shared" si="45"/>
        <v xml:space="preserve"> - Personalkosten Geschäftsführung (inkl. Soz.abg.; nur Kapitalges.)</v>
      </c>
      <c r="C99" s="634"/>
      <c r="D99" s="634"/>
      <c r="E99" s="634"/>
      <c r="F99" s="634"/>
      <c r="G99" s="634"/>
      <c r="H99" s="634"/>
      <c r="I99" s="634"/>
      <c r="J99" s="634"/>
      <c r="K99" s="634"/>
      <c r="L99" s="634"/>
      <c r="M99" s="634"/>
      <c r="N99" s="634"/>
      <c r="O99" s="633">
        <f t="shared" si="46"/>
        <v>0</v>
      </c>
      <c r="P99" s="575"/>
      <c r="Q99" s="575" t="str">
        <f>+Q57</f>
        <v>Nur bei GmbH bzw. jur. Gesellschaft</v>
      </c>
      <c r="R99" s="572"/>
      <c r="S99" s="572"/>
      <c r="T99" s="572"/>
      <c r="U99" s="572"/>
      <c r="V99" s="572"/>
      <c r="W99" s="572"/>
      <c r="X99" s="572"/>
      <c r="Y99" s="572"/>
      <c r="Z99" s="572"/>
      <c r="AA99" s="572"/>
      <c r="AB99" s="572"/>
      <c r="AC99" s="572"/>
    </row>
    <row r="100" spans="1:29" ht="21" customHeight="1">
      <c r="A100" s="572"/>
      <c r="B100" s="595" t="str">
        <f t="shared" si="45"/>
        <v xml:space="preserve"> - Bareinkäufe (Büromaterial, Verpackung, Porti, etc.)</v>
      </c>
      <c r="C100" s="634"/>
      <c r="D100" s="634"/>
      <c r="E100" s="634"/>
      <c r="F100" s="634"/>
      <c r="G100" s="634"/>
      <c r="H100" s="634"/>
      <c r="I100" s="634"/>
      <c r="J100" s="634"/>
      <c r="K100" s="634"/>
      <c r="L100" s="634"/>
      <c r="M100" s="634"/>
      <c r="N100" s="634"/>
      <c r="O100" s="633">
        <f t="shared" si="46"/>
        <v>0</v>
      </c>
      <c r="P100" s="575"/>
      <c r="Q100" s="575"/>
      <c r="R100" s="572"/>
      <c r="S100" s="572"/>
      <c r="T100" s="572"/>
      <c r="U100" s="572"/>
      <c r="V100" s="572"/>
      <c r="W100" s="572"/>
      <c r="X100" s="572"/>
      <c r="Y100" s="572"/>
      <c r="Z100" s="572"/>
      <c r="AA100" s="572"/>
      <c r="AB100" s="572"/>
      <c r="AC100" s="572"/>
    </row>
    <row r="101" spans="1:29" ht="21" customHeight="1">
      <c r="A101" s="572"/>
      <c r="B101" s="595" t="str">
        <f t="shared" si="45"/>
        <v xml:space="preserve"> - Marketing, Werbung, Bewirtungen, Vertriebskosten</v>
      </c>
      <c r="C101" s="634"/>
      <c r="D101" s="634"/>
      <c r="E101" s="634"/>
      <c r="F101" s="634"/>
      <c r="G101" s="634"/>
      <c r="H101" s="634"/>
      <c r="I101" s="634"/>
      <c r="J101" s="634"/>
      <c r="K101" s="634"/>
      <c r="L101" s="634"/>
      <c r="M101" s="634"/>
      <c r="N101" s="634"/>
      <c r="O101" s="633">
        <f t="shared" si="46"/>
        <v>0</v>
      </c>
      <c r="P101" s="575"/>
      <c r="Q101" s="575" t="str">
        <f>+Q59</f>
        <v>Nur laufender Aufwand, nicht Investitionen</v>
      </c>
      <c r="R101" s="572"/>
      <c r="S101" s="572"/>
      <c r="T101" s="572"/>
      <c r="U101" s="572"/>
      <c r="V101" s="572"/>
      <c r="W101" s="572"/>
      <c r="X101" s="572"/>
      <c r="Y101" s="572"/>
      <c r="Z101" s="572"/>
      <c r="AA101" s="572"/>
      <c r="AB101" s="572"/>
      <c r="AC101" s="572"/>
    </row>
    <row r="102" spans="1:29" ht="21" customHeight="1">
      <c r="A102" s="572"/>
      <c r="B102" s="595" t="str">
        <f t="shared" si="45"/>
        <v xml:space="preserve"> - Rundfunkgeb., Telefon, Fax, Internet, GEMA, SKY, etc.</v>
      </c>
      <c r="C102" s="634"/>
      <c r="D102" s="634"/>
      <c r="E102" s="634"/>
      <c r="F102" s="634"/>
      <c r="G102" s="634"/>
      <c r="H102" s="634"/>
      <c r="I102" s="634"/>
      <c r="J102" s="634"/>
      <c r="K102" s="634"/>
      <c r="L102" s="634"/>
      <c r="M102" s="634"/>
      <c r="N102" s="634"/>
      <c r="O102" s="633">
        <f t="shared" si="46"/>
        <v>0</v>
      </c>
      <c r="P102" s="575"/>
      <c r="Q102" s="575" t="str">
        <f>+Q60</f>
        <v>Nur Firma</v>
      </c>
      <c r="R102" s="572"/>
      <c r="S102" s="572"/>
      <c r="T102" s="572"/>
      <c r="U102" s="572"/>
      <c r="V102" s="572"/>
      <c r="W102" s="572"/>
      <c r="X102" s="572"/>
      <c r="Y102" s="572"/>
      <c r="Z102" s="572"/>
      <c r="AA102" s="572"/>
      <c r="AB102" s="572"/>
      <c r="AC102" s="572"/>
    </row>
    <row r="103" spans="1:29" ht="21" customHeight="1">
      <c r="A103" s="572"/>
      <c r="B103" s="595" t="str">
        <f t="shared" si="45"/>
        <v xml:space="preserve"> - Mieten, inkl. aller Nebenkosten</v>
      </c>
      <c r="C103" s="634"/>
      <c r="D103" s="634"/>
      <c r="E103" s="634"/>
      <c r="F103" s="634"/>
      <c r="G103" s="634"/>
      <c r="H103" s="634"/>
      <c r="I103" s="634"/>
      <c r="J103" s="634"/>
      <c r="K103" s="634"/>
      <c r="L103" s="634"/>
      <c r="M103" s="634"/>
      <c r="N103" s="634"/>
      <c r="O103" s="633">
        <f t="shared" si="46"/>
        <v>0</v>
      </c>
      <c r="P103" s="575"/>
      <c r="Q103" s="575" t="str">
        <f>+Q61</f>
        <v>Nur Firma</v>
      </c>
      <c r="R103" s="572"/>
      <c r="S103" s="572"/>
      <c r="T103" s="572"/>
      <c r="U103" s="572"/>
      <c r="V103" s="572"/>
      <c r="W103" s="572"/>
      <c r="X103" s="572"/>
      <c r="Y103" s="572"/>
      <c r="Z103" s="572"/>
      <c r="AA103" s="572"/>
      <c r="AB103" s="572"/>
      <c r="AC103" s="572"/>
    </row>
    <row r="104" spans="1:29" ht="21" customHeight="1">
      <c r="A104" s="572"/>
      <c r="B104" s="595" t="str">
        <f t="shared" si="45"/>
        <v xml:space="preserve"> - Investitionen, Bau, Einrichtg.,Lageraufbau, Mietkaution, Gründ.kosten</v>
      </c>
      <c r="C104" s="634"/>
      <c r="D104" s="634"/>
      <c r="E104" s="634"/>
      <c r="F104" s="634"/>
      <c r="G104" s="634"/>
      <c r="H104" s="634"/>
      <c r="I104" s="634"/>
      <c r="J104" s="634"/>
      <c r="K104" s="634"/>
      <c r="L104" s="634"/>
      <c r="M104" s="634"/>
      <c r="N104" s="634"/>
      <c r="O104" s="633">
        <f t="shared" si="46"/>
        <v>0</v>
      </c>
      <c r="P104" s="575"/>
      <c r="Q104" s="575" t="str">
        <f>+Q62</f>
        <v>Investitionen in Monat 1 aus Kapitalplan</v>
      </c>
      <c r="R104" s="572"/>
      <c r="S104" s="572"/>
      <c r="T104" s="572"/>
      <c r="U104" s="572"/>
      <c r="V104" s="572"/>
      <c r="W104" s="572"/>
      <c r="X104" s="572"/>
      <c r="Y104" s="572"/>
      <c r="Z104" s="572"/>
      <c r="AA104" s="572"/>
      <c r="AB104" s="572"/>
      <c r="AC104" s="572"/>
    </row>
    <row r="105" spans="1:29" ht="21" customHeight="1">
      <c r="A105" s="572"/>
      <c r="B105" s="595" t="str">
        <f t="shared" si="45"/>
        <v xml:space="preserve"> - Lfd. Fahrzeugkosten (OHNE Steuer, Versicherung, Leasing)</v>
      </c>
      <c r="C105" s="634"/>
      <c r="D105" s="634"/>
      <c r="E105" s="634"/>
      <c r="F105" s="634"/>
      <c r="G105" s="634"/>
      <c r="H105" s="634"/>
      <c r="I105" s="634"/>
      <c r="J105" s="634"/>
      <c r="K105" s="634"/>
      <c r="L105" s="634"/>
      <c r="M105" s="634"/>
      <c r="N105" s="634"/>
      <c r="O105" s="633">
        <f t="shared" si="46"/>
        <v>0</v>
      </c>
      <c r="P105" s="575"/>
      <c r="Q105" s="575" t="str">
        <f>+Q63</f>
        <v>Ohne Abschreibungen und kalk. Verzinsung!!!</v>
      </c>
      <c r="R105" s="572"/>
      <c r="S105" s="572"/>
      <c r="T105" s="572"/>
      <c r="U105" s="572"/>
      <c r="V105" s="572"/>
      <c r="W105" s="572"/>
      <c r="X105" s="572"/>
      <c r="Y105" s="572"/>
      <c r="Z105" s="572"/>
      <c r="AA105" s="572"/>
      <c r="AB105" s="572"/>
      <c r="AC105" s="572"/>
    </row>
    <row r="106" spans="1:29" ht="21" customHeight="1">
      <c r="A106" s="572"/>
      <c r="B106" s="595" t="str">
        <f t="shared" si="45"/>
        <v xml:space="preserve"> - Reparaturen/Instandhaltung</v>
      </c>
      <c r="C106" s="634"/>
      <c r="D106" s="634"/>
      <c r="E106" s="634"/>
      <c r="F106" s="634"/>
      <c r="G106" s="634"/>
      <c r="H106" s="634"/>
      <c r="I106" s="634"/>
      <c r="J106" s="634"/>
      <c r="K106" s="634"/>
      <c r="L106" s="634"/>
      <c r="M106" s="634"/>
      <c r="N106" s="634"/>
      <c r="O106" s="633">
        <f t="shared" si="46"/>
        <v>0</v>
      </c>
      <c r="P106" s="575"/>
      <c r="Q106" s="575"/>
      <c r="R106" s="572"/>
      <c r="S106" s="572"/>
      <c r="T106" s="572"/>
      <c r="U106" s="572"/>
      <c r="V106" s="572"/>
      <c r="W106" s="572"/>
      <c r="X106" s="572"/>
      <c r="Y106" s="572"/>
      <c r="Z106" s="572"/>
      <c r="AA106" s="572"/>
      <c r="AB106" s="572"/>
      <c r="AC106" s="572"/>
    </row>
    <row r="107" spans="1:29" ht="21" customHeight="1">
      <c r="A107" s="572"/>
      <c r="B107" s="595" t="str">
        <f t="shared" si="45"/>
        <v xml:space="preserve"> - Reisekosten/Schulung/Fortbildung</v>
      </c>
      <c r="C107" s="634"/>
      <c r="D107" s="634"/>
      <c r="E107" s="634"/>
      <c r="F107" s="634"/>
      <c r="G107" s="634"/>
      <c r="H107" s="634"/>
      <c r="I107" s="634"/>
      <c r="J107" s="634"/>
      <c r="K107" s="634"/>
      <c r="L107" s="634"/>
      <c r="M107" s="634"/>
      <c r="N107" s="634"/>
      <c r="O107" s="633">
        <f t="shared" si="46"/>
        <v>0</v>
      </c>
      <c r="P107" s="575"/>
      <c r="Q107" s="575"/>
      <c r="R107" s="572"/>
      <c r="S107" s="572"/>
      <c r="T107" s="572"/>
      <c r="U107" s="572"/>
      <c r="V107" s="572"/>
      <c r="W107" s="572"/>
      <c r="X107" s="572"/>
      <c r="Y107" s="572"/>
      <c r="Z107" s="572"/>
      <c r="AA107" s="572"/>
      <c r="AB107" s="572"/>
      <c r="AC107" s="572"/>
    </row>
    <row r="108" spans="1:29" ht="21" customHeight="1">
      <c r="A108" s="572"/>
      <c r="B108" s="595" t="str">
        <f t="shared" si="45"/>
        <v xml:space="preserve"> - Versicherungen (inkl. Fahrzeuge) und Kfz-Steuer</v>
      </c>
      <c r="C108" s="634"/>
      <c r="D108" s="634"/>
      <c r="E108" s="634"/>
      <c r="F108" s="634"/>
      <c r="G108" s="634"/>
      <c r="H108" s="634"/>
      <c r="I108" s="634"/>
      <c r="J108" s="634"/>
      <c r="K108" s="634"/>
      <c r="L108" s="634"/>
      <c r="M108" s="634"/>
      <c r="N108" s="634"/>
      <c r="O108" s="633">
        <f t="shared" si="46"/>
        <v>0</v>
      </c>
      <c r="P108" s="575"/>
      <c r="Q108" s="575" t="str">
        <f>+Q66</f>
        <v>Nur Firma; Betriebshaftpflicht, Einbruch/Diebstahl, ggf. Rechtsschutz, etc.</v>
      </c>
      <c r="R108" s="572"/>
      <c r="S108" s="572"/>
      <c r="T108" s="572"/>
      <c r="U108" s="572"/>
      <c r="V108" s="572"/>
      <c r="W108" s="572"/>
      <c r="X108" s="572"/>
      <c r="Y108" s="572"/>
      <c r="Z108" s="572"/>
      <c r="AA108" s="572"/>
      <c r="AB108" s="572"/>
      <c r="AC108" s="572"/>
    </row>
    <row r="109" spans="1:29" ht="21" customHeight="1">
      <c r="A109" s="572"/>
      <c r="B109" s="595" t="str">
        <f t="shared" si="45"/>
        <v xml:space="preserve"> - Leasingkosten (inkl. ggf. Fahrzeuge)</v>
      </c>
      <c r="C109" s="634"/>
      <c r="D109" s="634"/>
      <c r="E109" s="634"/>
      <c r="F109" s="634"/>
      <c r="G109" s="634"/>
      <c r="H109" s="634"/>
      <c r="I109" s="634"/>
      <c r="J109" s="634"/>
      <c r="K109" s="634"/>
      <c r="L109" s="634"/>
      <c r="M109" s="634"/>
      <c r="N109" s="634"/>
      <c r="O109" s="633">
        <f t="shared" si="46"/>
        <v>0</v>
      </c>
      <c r="P109" s="575"/>
      <c r="Q109" s="575" t="str">
        <f>+Q67</f>
        <v>Nur Firma: Fahrzeuge, Maschinen etc.</v>
      </c>
      <c r="R109" s="572"/>
      <c r="S109" s="572"/>
      <c r="T109" s="572"/>
      <c r="U109" s="572"/>
      <c r="V109" s="572"/>
      <c r="W109" s="572"/>
      <c r="X109" s="572"/>
      <c r="Y109" s="572"/>
      <c r="Z109" s="572"/>
      <c r="AA109" s="572"/>
      <c r="AB109" s="572"/>
      <c r="AC109" s="572"/>
    </row>
    <row r="110" spans="1:29" ht="21" customHeight="1">
      <c r="A110" s="572"/>
      <c r="B110" s="595" t="str">
        <f t="shared" si="45"/>
        <v xml:space="preserve"> - Kosten e-commerce (Gebühren, Verpackungen, Porti, etc.)</v>
      </c>
      <c r="C110" s="634"/>
      <c r="D110" s="634"/>
      <c r="E110" s="634"/>
      <c r="F110" s="634"/>
      <c r="G110" s="634"/>
      <c r="H110" s="634"/>
      <c r="I110" s="634"/>
      <c r="J110" s="634"/>
      <c r="K110" s="634"/>
      <c r="L110" s="634"/>
      <c r="M110" s="634"/>
      <c r="N110" s="634"/>
      <c r="O110" s="633">
        <f t="shared" si="46"/>
        <v>0</v>
      </c>
      <c r="P110" s="575"/>
      <c r="Q110" s="575" t="str">
        <f>+Q68</f>
        <v>Evtl. in Materialkosten einrechnen</v>
      </c>
      <c r="R110" s="572"/>
      <c r="S110" s="572"/>
      <c r="T110" s="572"/>
      <c r="U110" s="572"/>
      <c r="V110" s="572"/>
      <c r="W110" s="572"/>
      <c r="X110" s="572"/>
      <c r="Y110" s="572"/>
      <c r="Z110" s="572"/>
      <c r="AA110" s="572"/>
      <c r="AB110" s="572"/>
      <c r="AC110" s="572"/>
    </row>
    <row r="111" spans="1:29" ht="21" customHeight="1">
      <c r="A111" s="572"/>
      <c r="B111" s="595" t="str">
        <f t="shared" si="45"/>
        <v xml:space="preserve"> - Franchisekosten, -gebühren u. ä.</v>
      </c>
      <c r="C111" s="634"/>
      <c r="D111" s="634"/>
      <c r="E111" s="634"/>
      <c r="F111" s="634"/>
      <c r="G111" s="634"/>
      <c r="H111" s="634"/>
      <c r="I111" s="634"/>
      <c r="J111" s="634"/>
      <c r="K111" s="634"/>
      <c r="L111" s="634"/>
      <c r="M111" s="634"/>
      <c r="N111" s="634"/>
      <c r="O111" s="633">
        <f t="shared" si="46"/>
        <v>0</v>
      </c>
      <c r="P111" s="575"/>
      <c r="Q111" s="575"/>
      <c r="R111" s="572"/>
      <c r="S111" s="572"/>
      <c r="T111" s="572"/>
      <c r="U111" s="572"/>
      <c r="V111" s="572"/>
      <c r="W111" s="572"/>
      <c r="X111" s="572"/>
      <c r="Y111" s="572"/>
      <c r="Z111" s="572"/>
      <c r="AA111" s="572"/>
      <c r="AB111" s="572"/>
      <c r="AC111" s="572"/>
    </row>
    <row r="112" spans="1:29" ht="21" customHeight="1">
      <c r="A112" s="572"/>
      <c r="B112" s="595" t="str">
        <f t="shared" si="45"/>
        <v xml:space="preserve"> - Bankkonto/(Innungs-)Beiträge/Buchhaltungs-/Beratungskosten</v>
      </c>
      <c r="C112" s="634"/>
      <c r="D112" s="634"/>
      <c r="E112" s="634"/>
      <c r="F112" s="634"/>
      <c r="G112" s="634"/>
      <c r="H112" s="634"/>
      <c r="I112" s="634"/>
      <c r="J112" s="634"/>
      <c r="K112" s="634"/>
      <c r="L112" s="634"/>
      <c r="M112" s="634"/>
      <c r="N112" s="634"/>
      <c r="O112" s="633">
        <f t="shared" si="46"/>
        <v>0</v>
      </c>
      <c r="P112" s="575"/>
      <c r="Q112" s="575" t="str">
        <f t="shared" ref="Q112:Q120" si="48">+Q70</f>
        <v>Bankgebühren (getrenntes Konto!), Steuerberater, Kammerbeiträge, etc.</v>
      </c>
      <c r="R112" s="572"/>
      <c r="S112" s="572"/>
      <c r="T112" s="572"/>
      <c r="U112" s="572"/>
      <c r="V112" s="572"/>
      <c r="W112" s="572"/>
      <c r="X112" s="572"/>
      <c r="Y112" s="572"/>
      <c r="Z112" s="572"/>
      <c r="AA112" s="572"/>
      <c r="AB112" s="572"/>
      <c r="AC112" s="572"/>
    </row>
    <row r="113" spans="1:29" ht="21" customHeight="1">
      <c r="A113" s="572"/>
      <c r="B113" s="595" t="str">
        <f t="shared" si="45"/>
        <v xml:space="preserve"> - Sonstige Ausgaben (Bitte erläutern):</v>
      </c>
      <c r="C113" s="634"/>
      <c r="D113" s="634"/>
      <c r="E113" s="634"/>
      <c r="F113" s="634"/>
      <c r="G113" s="634"/>
      <c r="H113" s="634"/>
      <c r="I113" s="634"/>
      <c r="J113" s="634"/>
      <c r="K113" s="634"/>
      <c r="L113" s="634"/>
      <c r="M113" s="634"/>
      <c r="N113" s="634"/>
      <c r="O113" s="633">
        <f t="shared" si="46"/>
        <v>0</v>
      </c>
      <c r="P113" s="575"/>
      <c r="Q113" s="575" t="str">
        <f t="shared" si="48"/>
        <v>Nur betriebsbezogen, bitte beschreiben</v>
      </c>
      <c r="R113" s="572"/>
      <c r="S113" s="572"/>
      <c r="T113" s="572"/>
      <c r="U113" s="572"/>
      <c r="V113" s="572"/>
      <c r="W113" s="572"/>
      <c r="X113" s="572"/>
      <c r="Y113" s="572"/>
      <c r="Z113" s="572"/>
      <c r="AA113" s="572"/>
      <c r="AB113" s="572"/>
      <c r="AC113" s="572"/>
    </row>
    <row r="114" spans="1:29" ht="21" customHeight="1">
      <c r="A114" s="572"/>
      <c r="B114" s="595" t="str">
        <f t="shared" si="45"/>
        <v xml:space="preserve"> - Kreditzinsen</v>
      </c>
      <c r="C114" s="634"/>
      <c r="D114" s="634"/>
      <c r="E114" s="634"/>
      <c r="F114" s="634"/>
      <c r="G114" s="634"/>
      <c r="H114" s="634"/>
      <c r="I114" s="634"/>
      <c r="J114" s="634"/>
      <c r="K114" s="634"/>
      <c r="L114" s="634"/>
      <c r="M114" s="634"/>
      <c r="N114" s="634"/>
      <c r="O114" s="633">
        <f t="shared" si="46"/>
        <v>0</v>
      </c>
      <c r="P114" s="575"/>
      <c r="Q114" s="575" t="str">
        <f t="shared" si="48"/>
        <v>Nur Firmenkredite</v>
      </c>
      <c r="R114" s="572"/>
      <c r="S114" s="572"/>
      <c r="T114" s="572"/>
      <c r="U114" s="572"/>
      <c r="V114" s="572"/>
      <c r="W114" s="572"/>
      <c r="X114" s="572"/>
      <c r="Y114" s="572"/>
      <c r="Z114" s="572"/>
      <c r="AA114" s="572"/>
      <c r="AB114" s="572"/>
      <c r="AC114" s="572"/>
    </row>
    <row r="115" spans="1:29" ht="21" customHeight="1">
      <c r="A115" s="572"/>
      <c r="B115" s="595" t="str">
        <f t="shared" si="45"/>
        <v xml:space="preserve"> - Kredittilgung</v>
      </c>
      <c r="C115" s="634"/>
      <c r="D115" s="634"/>
      <c r="E115" s="634"/>
      <c r="F115" s="634"/>
      <c r="G115" s="634"/>
      <c r="H115" s="634"/>
      <c r="I115" s="634"/>
      <c r="J115" s="634"/>
      <c r="K115" s="634"/>
      <c r="L115" s="634"/>
      <c r="M115" s="634"/>
      <c r="N115" s="634"/>
      <c r="O115" s="633">
        <f t="shared" si="46"/>
        <v>0</v>
      </c>
      <c r="P115" s="575"/>
      <c r="Q115" s="575" t="str">
        <f t="shared" si="48"/>
        <v>Nur Firmenkredite</v>
      </c>
      <c r="R115" s="572"/>
      <c r="S115" s="572"/>
      <c r="T115" s="572"/>
      <c r="U115" s="572"/>
      <c r="V115" s="572"/>
      <c r="W115" s="572"/>
      <c r="X115" s="572"/>
      <c r="Y115" s="572"/>
      <c r="Z115" s="572"/>
      <c r="AA115" s="572"/>
      <c r="AB115" s="572"/>
      <c r="AC115" s="572"/>
    </row>
    <row r="116" spans="1:29" ht="21" customHeight="1">
      <c r="A116" s="572"/>
      <c r="B116" s="595" t="str">
        <f t="shared" si="45"/>
        <v xml:space="preserve"> - Tilgung Verwandtendarlehen</v>
      </c>
      <c r="C116" s="634"/>
      <c r="D116" s="634"/>
      <c r="E116" s="634"/>
      <c r="F116" s="634"/>
      <c r="G116" s="634"/>
      <c r="H116" s="634"/>
      <c r="I116" s="634"/>
      <c r="J116" s="634"/>
      <c r="K116" s="634"/>
      <c r="L116" s="634"/>
      <c r="M116" s="634"/>
      <c r="N116" s="634"/>
      <c r="O116" s="633">
        <f t="shared" si="46"/>
        <v>0</v>
      </c>
      <c r="P116" s="575"/>
      <c r="Q116" s="575" t="str">
        <f t="shared" si="48"/>
        <v>Wie vertraglich veieinbart</v>
      </c>
      <c r="R116" s="572"/>
      <c r="S116" s="572"/>
      <c r="T116" s="572"/>
      <c r="U116" s="572"/>
      <c r="V116" s="572"/>
      <c r="W116" s="572"/>
      <c r="X116" s="572"/>
      <c r="Y116" s="572"/>
      <c r="Z116" s="572"/>
      <c r="AA116" s="572"/>
      <c r="AB116" s="572"/>
      <c r="AC116" s="572"/>
    </row>
    <row r="117" spans="1:29" ht="21" customHeight="1">
      <c r="A117" s="572"/>
      <c r="B117" s="595" t="str">
        <f t="shared" si="45"/>
        <v xml:space="preserve"> - Belastung Altkredite NUR FIRMA!!! (bitte gesondert erläutern)</v>
      </c>
      <c r="C117" s="634"/>
      <c r="D117" s="634"/>
      <c r="E117" s="634"/>
      <c r="F117" s="634"/>
      <c r="G117" s="634"/>
      <c r="H117" s="634"/>
      <c r="I117" s="634"/>
      <c r="J117" s="634"/>
      <c r="K117" s="634"/>
      <c r="L117" s="634"/>
      <c r="M117" s="634"/>
      <c r="N117" s="634"/>
      <c r="O117" s="633">
        <f t="shared" si="46"/>
        <v>0</v>
      </c>
      <c r="P117" s="575"/>
      <c r="Q117" s="575" t="str">
        <f t="shared" si="48"/>
        <v>Nur bei GmbH bzw. jur. Gesellschaft</v>
      </c>
      <c r="R117" s="572"/>
      <c r="S117" s="572"/>
      <c r="T117" s="572"/>
      <c r="U117" s="572"/>
      <c r="V117" s="572"/>
      <c r="W117" s="572"/>
      <c r="X117" s="572"/>
      <c r="Y117" s="572"/>
      <c r="Z117" s="572"/>
      <c r="AA117" s="572"/>
      <c r="AB117" s="572"/>
      <c r="AC117" s="572"/>
    </row>
    <row r="118" spans="1:29" ht="21" customHeight="1">
      <c r="A118" s="572"/>
      <c r="B118" s="595" t="str">
        <f t="shared" si="45"/>
        <v xml:space="preserve"> - Privatentnahmen</v>
      </c>
      <c r="C118" s="634"/>
      <c r="D118" s="634"/>
      <c r="E118" s="634"/>
      <c r="F118" s="634"/>
      <c r="G118" s="634"/>
      <c r="H118" s="634"/>
      <c r="I118" s="634"/>
      <c r="J118" s="634"/>
      <c r="K118" s="634"/>
      <c r="L118" s="634"/>
      <c r="M118" s="634"/>
      <c r="N118" s="634"/>
      <c r="O118" s="633">
        <f t="shared" si="46"/>
        <v>0</v>
      </c>
      <c r="P118" s="575"/>
      <c r="Q118" s="575" t="str">
        <f t="shared" si="48"/>
        <v>entsprechend Formular "Privatentnahmen" (nicht bei GmbH!!!)</v>
      </c>
      <c r="R118" s="572"/>
      <c r="S118" s="572"/>
      <c r="T118" s="572"/>
      <c r="U118" s="572"/>
      <c r="V118" s="572"/>
      <c r="W118" s="572"/>
      <c r="X118" s="572"/>
      <c r="Y118" s="572"/>
      <c r="Z118" s="572"/>
      <c r="AA118" s="572"/>
      <c r="AB118" s="572"/>
      <c r="AC118" s="572"/>
    </row>
    <row r="119" spans="1:29" ht="21" customHeight="1">
      <c r="A119" s="572"/>
      <c r="B119" s="595" t="str">
        <f t="shared" si="45"/>
        <v xml:space="preserve"> - Umsatz-(Mehrwert-)steuer-Zahllast ("Vorsteuer")</v>
      </c>
      <c r="C119" s="634"/>
      <c r="D119" s="634"/>
      <c r="E119" s="634"/>
      <c r="F119" s="634"/>
      <c r="G119" s="634"/>
      <c r="H119" s="634"/>
      <c r="I119" s="634"/>
      <c r="J119" s="634"/>
      <c r="K119" s="634"/>
      <c r="L119" s="634"/>
      <c r="M119" s="634"/>
      <c r="N119" s="634"/>
      <c r="O119" s="633">
        <f t="shared" si="46"/>
        <v>0</v>
      </c>
      <c r="P119" s="575"/>
      <c r="Q119" s="575" t="str">
        <f t="shared" si="48"/>
        <v>Schuld aus Umsatz abzügl. Zahlungen aus Kosten</v>
      </c>
      <c r="R119" s="572"/>
      <c r="S119" s="572"/>
      <c r="T119" s="572"/>
      <c r="U119" s="572"/>
      <c r="V119" s="572"/>
      <c r="W119" s="572"/>
      <c r="X119" s="572"/>
      <c r="Y119" s="572"/>
      <c r="Z119" s="572"/>
      <c r="AA119" s="572"/>
      <c r="AB119" s="572"/>
      <c r="AC119" s="572"/>
    </row>
    <row r="120" spans="1:29" ht="21" customHeight="1" thickBot="1">
      <c r="A120" s="572"/>
      <c r="B120" s="597" t="str">
        <f t="shared" si="45"/>
        <v xml:space="preserve"> - Sonst. betriebl. Steuern (OHNE Vorsteuer)</v>
      </c>
      <c r="C120" s="634"/>
      <c r="D120" s="634"/>
      <c r="E120" s="634"/>
      <c r="F120" s="634"/>
      <c r="G120" s="634"/>
      <c r="H120" s="634"/>
      <c r="I120" s="634"/>
      <c r="J120" s="634"/>
      <c r="K120" s="634"/>
      <c r="L120" s="634"/>
      <c r="M120" s="634"/>
      <c r="N120" s="634"/>
      <c r="O120" s="633">
        <f t="shared" ref="O120" si="49">SUM(C120:N120)</f>
        <v>0</v>
      </c>
      <c r="P120" s="575"/>
      <c r="Q120" s="575" t="str">
        <f t="shared" si="48"/>
        <v>Gewerbesteuer lt. Rentabilitätsplan, Zahlung quartalsweise</v>
      </c>
      <c r="R120" s="572"/>
      <c r="S120" s="572"/>
      <c r="T120" s="572"/>
      <c r="U120" s="572"/>
      <c r="V120" s="572"/>
      <c r="W120" s="572"/>
      <c r="X120" s="572"/>
      <c r="Y120" s="572"/>
      <c r="Z120" s="572"/>
      <c r="AA120" s="572"/>
      <c r="AB120" s="572"/>
      <c r="AC120" s="572"/>
    </row>
    <row r="121" spans="1:29" ht="21" thickBot="1">
      <c r="A121" s="572"/>
      <c r="B121" s="593" t="str">
        <f t="shared" si="45"/>
        <v xml:space="preserve">	=	Summe Ausgaben  (Liquiditätsabgang)</v>
      </c>
      <c r="C121" s="635">
        <f>SUM(C97:C120)</f>
        <v>0</v>
      </c>
      <c r="D121" s="635">
        <f t="shared" ref="D121" si="50">SUM(D97:D120)</f>
        <v>0</v>
      </c>
      <c r="E121" s="635">
        <f t="shared" ref="E121" si="51">SUM(E97:E120)</f>
        <v>0</v>
      </c>
      <c r="F121" s="635">
        <f t="shared" ref="F121" si="52">SUM(F97:F120)</f>
        <v>0</v>
      </c>
      <c r="G121" s="635">
        <f t="shared" ref="G121" si="53">SUM(G97:G120)</f>
        <v>0</v>
      </c>
      <c r="H121" s="635">
        <f t="shared" ref="H121" si="54">SUM(H97:H120)</f>
        <v>0</v>
      </c>
      <c r="I121" s="635">
        <f t="shared" ref="I121" si="55">SUM(I97:I120)</f>
        <v>0</v>
      </c>
      <c r="J121" s="635">
        <f t="shared" ref="J121" si="56">SUM(J97:J120)</f>
        <v>0</v>
      </c>
      <c r="K121" s="635">
        <f t="shared" ref="K121" si="57">SUM(K97:K120)</f>
        <v>0</v>
      </c>
      <c r="L121" s="635">
        <f t="shared" ref="L121" si="58">SUM(L97:L120)</f>
        <v>0</v>
      </c>
      <c r="M121" s="635">
        <f t="shared" ref="M121" si="59">SUM(M97:M120)</f>
        <v>0</v>
      </c>
      <c r="N121" s="635">
        <f t="shared" ref="N121" si="60">SUM(N97:N120)</f>
        <v>0</v>
      </c>
      <c r="O121" s="637">
        <f>SUM(C121:N121)</f>
        <v>0</v>
      </c>
      <c r="P121" s="598"/>
      <c r="Q121" s="575"/>
      <c r="R121" s="572"/>
      <c r="S121" s="572"/>
      <c r="T121" s="572"/>
      <c r="U121" s="572"/>
      <c r="V121" s="572"/>
      <c r="W121" s="572"/>
      <c r="X121" s="572"/>
      <c r="Y121" s="572"/>
      <c r="Z121" s="572"/>
      <c r="AA121" s="572"/>
      <c r="AB121" s="572"/>
      <c r="AC121" s="572"/>
    </row>
    <row r="122" spans="1:29" ht="21" thickBot="1">
      <c r="A122" s="572"/>
      <c r="B122" s="593" t="str">
        <f t="shared" si="45"/>
        <v>Monatl. Liquiditätssaldo (= Liquiditätszugang ./. Liquiditätsabgang)</v>
      </c>
      <c r="C122" s="635">
        <f>+C96-C121</f>
        <v>0</v>
      </c>
      <c r="D122" s="635">
        <f t="shared" ref="D122" si="61">+D96-D121</f>
        <v>0</v>
      </c>
      <c r="E122" s="635">
        <f t="shared" ref="E122" si="62">+E96-E121</f>
        <v>0</v>
      </c>
      <c r="F122" s="635">
        <f t="shared" ref="F122" si="63">+F96-F121</f>
        <v>0</v>
      </c>
      <c r="G122" s="635">
        <f t="shared" ref="G122" si="64">+G96-G121</f>
        <v>0</v>
      </c>
      <c r="H122" s="635">
        <f t="shared" ref="H122" si="65">+H96-H121</f>
        <v>0</v>
      </c>
      <c r="I122" s="635">
        <f t="shared" ref="I122" si="66">+I96-I121</f>
        <v>0</v>
      </c>
      <c r="J122" s="635">
        <f t="shared" ref="J122" si="67">+J96-J121</f>
        <v>0</v>
      </c>
      <c r="K122" s="635">
        <f t="shared" ref="K122" si="68">+K96-K121</f>
        <v>0</v>
      </c>
      <c r="L122" s="635">
        <f t="shared" ref="L122" si="69">+L96-L121</f>
        <v>0</v>
      </c>
      <c r="M122" s="635">
        <f t="shared" ref="M122" si="70">+M96-M121</f>
        <v>0</v>
      </c>
      <c r="N122" s="635">
        <f t="shared" ref="N122" si="71">+N96-N121</f>
        <v>0</v>
      </c>
      <c r="O122" s="638">
        <f>+O80+O96-O121</f>
        <v>0</v>
      </c>
      <c r="P122" s="575"/>
      <c r="Q122" s="575"/>
      <c r="R122" s="572"/>
      <c r="S122" s="572"/>
      <c r="T122" s="572"/>
      <c r="U122" s="572"/>
      <c r="V122" s="572"/>
      <c r="W122" s="572"/>
      <c r="X122" s="572"/>
      <c r="Y122" s="572"/>
      <c r="Z122" s="572"/>
      <c r="AA122" s="572"/>
      <c r="AB122" s="572"/>
      <c r="AC122" s="572"/>
    </row>
    <row r="123" spans="1:29" ht="26.25" thickBot="1">
      <c r="A123" s="572"/>
      <c r="B123" s="701" t="str">
        <f t="shared" si="45"/>
        <v xml:space="preserve">	Ergebnis Liquidität (kumuliert)</v>
      </c>
      <c r="C123" s="702">
        <f>+N81+C122</f>
        <v>0</v>
      </c>
      <c r="D123" s="702">
        <f t="shared" ref="D123" si="72">+D122+C123</f>
        <v>0</v>
      </c>
      <c r="E123" s="702">
        <f t="shared" ref="E123" si="73">+E122+D123</f>
        <v>0</v>
      </c>
      <c r="F123" s="702">
        <f t="shared" ref="F123" si="74">+F122+E123</f>
        <v>0</v>
      </c>
      <c r="G123" s="702">
        <f t="shared" ref="G123" si="75">+G122+F123</f>
        <v>0</v>
      </c>
      <c r="H123" s="702">
        <f t="shared" ref="H123" si="76">+H122+G123</f>
        <v>0</v>
      </c>
      <c r="I123" s="702">
        <f t="shared" ref="I123" si="77">+I122+H123</f>
        <v>0</v>
      </c>
      <c r="J123" s="702">
        <f t="shared" ref="J123" si="78">+J122+I123</f>
        <v>0</v>
      </c>
      <c r="K123" s="702">
        <f t="shared" ref="K123" si="79">+K122+J123</f>
        <v>0</v>
      </c>
      <c r="L123" s="702">
        <f t="shared" ref="L123" si="80">+L122+K123</f>
        <v>0</v>
      </c>
      <c r="M123" s="702">
        <f t="shared" ref="M123" si="81">+M122+L123</f>
        <v>0</v>
      </c>
      <c r="N123" s="702">
        <f t="shared" ref="N123" si="82">+N122+M123</f>
        <v>0</v>
      </c>
      <c r="O123" s="640"/>
      <c r="P123" s="591" t="str">
        <f>+P81</f>
        <v>Diese Zeile muss ständig positive Werte ausweisen</v>
      </c>
      <c r="Q123" s="575"/>
      <c r="R123" s="572"/>
      <c r="S123" s="572"/>
      <c r="T123" s="572"/>
      <c r="U123" s="572"/>
      <c r="V123" s="572"/>
      <c r="W123" s="572"/>
      <c r="X123" s="572"/>
      <c r="Y123" s="572"/>
      <c r="Z123" s="572"/>
      <c r="AA123" s="572"/>
      <c r="AB123" s="572"/>
      <c r="AC123" s="572"/>
    </row>
    <row r="124" spans="1:29" ht="21" thickTop="1">
      <c r="A124" s="572"/>
      <c r="B124" s="699" t="str">
        <f>+B82</f>
        <v>Z. K. : OHNE mon. Zahlungen JC (ALG I o. II; Einstiegsgeld, Kr.kasse, Pflegev.,etc.)</v>
      </c>
      <c r="C124" s="700">
        <f>+C122-C94</f>
        <v>0</v>
      </c>
      <c r="D124" s="700">
        <f t="shared" ref="D124:N124" si="83">+D122-D94</f>
        <v>0</v>
      </c>
      <c r="E124" s="700">
        <f t="shared" si="83"/>
        <v>0</v>
      </c>
      <c r="F124" s="700">
        <f t="shared" si="83"/>
        <v>0</v>
      </c>
      <c r="G124" s="700">
        <f t="shared" si="83"/>
        <v>0</v>
      </c>
      <c r="H124" s="700">
        <f t="shared" si="83"/>
        <v>0</v>
      </c>
      <c r="I124" s="700">
        <f t="shared" si="83"/>
        <v>0</v>
      </c>
      <c r="J124" s="700">
        <f t="shared" si="83"/>
        <v>0</v>
      </c>
      <c r="K124" s="700">
        <f t="shared" si="83"/>
        <v>0</v>
      </c>
      <c r="L124" s="700">
        <f t="shared" si="83"/>
        <v>0</v>
      </c>
      <c r="M124" s="700">
        <f t="shared" si="83"/>
        <v>0</v>
      </c>
      <c r="N124" s="700">
        <f t="shared" si="83"/>
        <v>0</v>
      </c>
      <c r="O124" s="640"/>
      <c r="P124" s="591"/>
      <c r="Q124" s="575"/>
      <c r="R124" s="572"/>
      <c r="S124" s="572"/>
      <c r="T124" s="572"/>
      <c r="U124" s="572"/>
      <c r="V124" s="572"/>
      <c r="W124" s="572"/>
      <c r="X124" s="572"/>
      <c r="Y124" s="572"/>
      <c r="Z124" s="572"/>
      <c r="AA124" s="572"/>
      <c r="AB124" s="572"/>
      <c r="AC124" s="572"/>
    </row>
    <row r="125" spans="1:29">
      <c r="A125" s="572"/>
      <c r="B125" s="688" t="str">
        <f t="shared" ref="B125:B127" si="84">+B83</f>
        <v>*) Die Werte für Steuern sind aus den amtlichen Tabellen entnommen und nur nachrichtlich zu nutzen, für eine aussagefähige Darstellung der Liquiditäts- und Ertragsrechnung aber notwendig. Eine endgültige Steuerberechnung kann nur durch Steuerberater erfolgen.</v>
      </c>
      <c r="C125" s="588"/>
      <c r="D125" s="588"/>
      <c r="E125" s="588"/>
      <c r="F125" s="588"/>
      <c r="G125" s="588"/>
      <c r="H125" s="588"/>
      <c r="I125" s="588"/>
      <c r="J125" s="588"/>
      <c r="K125" s="588"/>
      <c r="L125" s="588"/>
      <c r="M125" s="588"/>
      <c r="N125" s="588"/>
      <c r="O125" s="572"/>
      <c r="P125" s="572"/>
      <c r="Q125" s="572"/>
      <c r="R125" s="572"/>
      <c r="S125" s="572"/>
      <c r="T125" s="572"/>
      <c r="U125" s="572"/>
      <c r="V125" s="572"/>
      <c r="W125" s="572"/>
      <c r="X125" s="572"/>
      <c r="Y125" s="572"/>
      <c r="Z125" s="572"/>
      <c r="AA125" s="572"/>
      <c r="AB125" s="572"/>
      <c r="AC125" s="572"/>
    </row>
    <row r="126" spans="1:29">
      <c r="A126" s="572"/>
      <c r="B126" s="688" t="str">
        <f t="shared" si="84"/>
        <v>Für die Struktur und Aufbau der Kalkulation behalten wir uns das Urheberrecht vor. Sollten Sie diese für eigene Zwecken verwenden wollen, wenden Sie sich bitte an info@wirtschaftssenioren-nrw.de.</v>
      </c>
      <c r="C126" s="588"/>
      <c r="D126" s="588"/>
      <c r="E126" s="588"/>
      <c r="F126" s="588"/>
      <c r="G126" s="588"/>
      <c r="H126" s="588"/>
      <c r="I126" s="588"/>
      <c r="J126" s="588"/>
      <c r="K126" s="588"/>
      <c r="L126" s="588"/>
      <c r="M126" s="588"/>
      <c r="N126" s="588"/>
      <c r="O126" s="572"/>
      <c r="P126" s="572"/>
      <c r="Q126" s="572"/>
      <c r="R126" s="572"/>
      <c r="S126" s="572"/>
      <c r="T126" s="572"/>
      <c r="U126" s="572"/>
      <c r="V126" s="572"/>
      <c r="W126" s="572"/>
      <c r="X126" s="572"/>
      <c r="Y126" s="572"/>
      <c r="Z126" s="572"/>
      <c r="AA126" s="572"/>
      <c r="AB126" s="572"/>
      <c r="AC126" s="572"/>
    </row>
    <row r="127" spans="1:29">
      <c r="A127" s="572"/>
      <c r="B127" s="572">
        <f t="shared" si="84"/>
        <v>0</v>
      </c>
      <c r="C127" s="588"/>
      <c r="D127" s="588"/>
      <c r="E127" s="588"/>
      <c r="F127" s="588"/>
      <c r="G127" s="588"/>
      <c r="H127" s="588"/>
      <c r="I127" s="588"/>
      <c r="J127" s="588"/>
      <c r="K127" s="588"/>
      <c r="L127" s="588"/>
      <c r="M127" s="588"/>
      <c r="N127" s="588"/>
      <c r="O127" s="572"/>
      <c r="P127" s="572"/>
      <c r="Q127" s="572"/>
      <c r="R127" s="572"/>
      <c r="S127" s="572"/>
      <c r="T127" s="572"/>
      <c r="U127" s="572"/>
      <c r="V127" s="572"/>
      <c r="W127" s="572"/>
      <c r="X127" s="572"/>
      <c r="Y127" s="572"/>
      <c r="Z127" s="572"/>
      <c r="AA127" s="572"/>
      <c r="AB127" s="572"/>
      <c r="AC127" s="572"/>
    </row>
    <row r="128" spans="1:29">
      <c r="A128" s="572"/>
      <c r="B128" s="572"/>
      <c r="C128" s="588"/>
      <c r="D128" s="588"/>
      <c r="E128" s="588"/>
      <c r="F128" s="588"/>
      <c r="G128" s="588"/>
      <c r="H128" s="588"/>
      <c r="I128" s="588"/>
      <c r="J128" s="588"/>
      <c r="K128" s="588"/>
      <c r="L128" s="588"/>
      <c r="M128" s="588"/>
      <c r="N128" s="588"/>
      <c r="O128" s="572"/>
      <c r="P128" s="572"/>
      <c r="Q128" s="572"/>
      <c r="R128" s="572"/>
      <c r="S128" s="572"/>
      <c r="T128" s="572"/>
      <c r="U128" s="572"/>
      <c r="V128" s="572"/>
      <c r="W128" s="572"/>
      <c r="X128" s="572"/>
      <c r="Y128" s="572"/>
      <c r="Z128" s="572"/>
      <c r="AA128" s="572"/>
      <c r="AB128" s="572"/>
      <c r="AC128" s="572"/>
    </row>
    <row r="129" spans="1:29">
      <c r="A129" s="572"/>
      <c r="B129" s="572"/>
      <c r="C129" s="572"/>
      <c r="D129" s="572"/>
      <c r="E129" s="572"/>
      <c r="F129" s="572"/>
      <c r="G129" s="572"/>
      <c r="H129" s="572"/>
      <c r="I129" s="572"/>
      <c r="J129" s="572"/>
      <c r="K129" s="572"/>
      <c r="L129" s="572"/>
      <c r="M129" s="572"/>
      <c r="N129" s="572"/>
      <c r="O129" s="572"/>
      <c r="P129" s="572"/>
      <c r="Q129" s="572"/>
      <c r="R129" s="572"/>
      <c r="S129" s="572"/>
      <c r="T129" s="572"/>
      <c r="U129" s="572"/>
      <c r="V129" s="572"/>
      <c r="W129" s="572"/>
      <c r="X129" s="572"/>
      <c r="Y129" s="572"/>
      <c r="Z129" s="572"/>
      <c r="AA129" s="572"/>
      <c r="AB129" s="572"/>
      <c r="AC129" s="572"/>
    </row>
    <row r="130" spans="1:29">
      <c r="A130" s="572"/>
      <c r="B130" s="572"/>
      <c r="C130" s="572"/>
      <c r="D130" s="572"/>
      <c r="E130" s="572"/>
      <c r="F130" s="572"/>
      <c r="G130" s="572"/>
      <c r="H130" s="572"/>
      <c r="I130" s="572"/>
      <c r="J130" s="572"/>
      <c r="K130" s="572"/>
      <c r="L130" s="572"/>
      <c r="M130" s="572"/>
      <c r="N130" s="572"/>
      <c r="O130" s="572"/>
      <c r="P130" s="572"/>
      <c r="Q130" s="572"/>
      <c r="R130" s="572"/>
      <c r="S130" s="572"/>
      <c r="T130" s="572"/>
      <c r="U130" s="572"/>
      <c r="V130" s="572"/>
      <c r="W130" s="572"/>
      <c r="X130" s="572"/>
      <c r="Y130" s="572"/>
      <c r="Z130" s="572"/>
      <c r="AA130" s="572"/>
      <c r="AB130" s="572"/>
      <c r="AC130" s="572"/>
    </row>
    <row r="131" spans="1:29">
      <c r="A131" s="572"/>
      <c r="B131" s="572"/>
      <c r="C131" s="572"/>
      <c r="D131" s="572"/>
      <c r="E131" s="572"/>
      <c r="F131" s="572"/>
      <c r="G131" s="572"/>
      <c r="H131" s="572"/>
      <c r="I131" s="572"/>
      <c r="J131" s="572"/>
      <c r="K131" s="572"/>
      <c r="L131" s="572"/>
      <c r="M131" s="572"/>
      <c r="N131" s="572"/>
      <c r="O131" s="572"/>
      <c r="P131" s="572"/>
      <c r="Q131" s="572"/>
      <c r="R131" s="572"/>
      <c r="S131" s="572"/>
      <c r="T131" s="572"/>
      <c r="U131" s="572"/>
      <c r="V131" s="572"/>
      <c r="W131" s="572"/>
      <c r="X131" s="572"/>
      <c r="Y131" s="572"/>
      <c r="Z131" s="572"/>
      <c r="AA131" s="572"/>
      <c r="AB131" s="572"/>
      <c r="AC131" s="572"/>
    </row>
    <row r="132" spans="1:29">
      <c r="A132" s="572"/>
      <c r="B132" s="572"/>
      <c r="C132" s="572"/>
      <c r="D132" s="572"/>
      <c r="E132" s="572"/>
      <c r="F132" s="572"/>
      <c r="G132" s="572"/>
      <c r="H132" s="572"/>
      <c r="I132" s="572"/>
      <c r="J132" s="572"/>
      <c r="K132" s="572"/>
      <c r="L132" s="572"/>
      <c r="M132" s="572"/>
      <c r="N132" s="572"/>
      <c r="O132" s="572"/>
      <c r="P132" s="572"/>
      <c r="Q132" s="572"/>
      <c r="R132" s="572"/>
      <c r="S132" s="572"/>
      <c r="T132" s="572"/>
      <c r="U132" s="572"/>
      <c r="V132" s="572"/>
      <c r="W132" s="572"/>
      <c r="X132" s="572"/>
      <c r="Y132" s="572"/>
      <c r="Z132" s="572"/>
      <c r="AA132" s="572"/>
      <c r="AB132" s="572"/>
      <c r="AC132" s="572"/>
    </row>
    <row r="133" spans="1:29">
      <c r="A133" s="572"/>
      <c r="B133" s="572"/>
      <c r="C133" s="572"/>
      <c r="D133" s="572"/>
      <c r="E133" s="572"/>
      <c r="F133" s="572"/>
      <c r="G133" s="572"/>
      <c r="H133" s="572"/>
      <c r="I133" s="572"/>
      <c r="J133" s="572"/>
      <c r="K133" s="572"/>
      <c r="L133" s="572"/>
      <c r="M133" s="572"/>
      <c r="N133" s="572"/>
      <c r="O133" s="572"/>
      <c r="P133" s="572"/>
      <c r="Q133" s="572"/>
      <c r="R133" s="572"/>
      <c r="S133" s="572"/>
      <c r="T133" s="572"/>
      <c r="U133" s="572"/>
      <c r="V133" s="572"/>
      <c r="W133" s="572"/>
      <c r="X133" s="572"/>
      <c r="Y133" s="572"/>
      <c r="Z133" s="572"/>
      <c r="AA133" s="572"/>
      <c r="AB133" s="572"/>
      <c r="AC133" s="572"/>
    </row>
    <row r="134" spans="1:29">
      <c r="A134" s="572"/>
      <c r="B134" s="572"/>
      <c r="C134" s="572"/>
      <c r="D134" s="572"/>
      <c r="E134" s="572"/>
      <c r="F134" s="572"/>
      <c r="G134" s="572"/>
      <c r="H134" s="572"/>
      <c r="I134" s="572"/>
      <c r="J134" s="572"/>
      <c r="K134" s="572"/>
      <c r="L134" s="572"/>
      <c r="M134" s="572"/>
      <c r="N134" s="572"/>
      <c r="O134" s="572"/>
      <c r="P134" s="572"/>
      <c r="Q134" s="572"/>
      <c r="R134" s="572"/>
      <c r="S134" s="572"/>
      <c r="T134" s="572"/>
      <c r="U134" s="572"/>
      <c r="V134" s="572"/>
      <c r="W134" s="572"/>
      <c r="X134" s="572"/>
      <c r="Y134" s="572"/>
      <c r="Z134" s="572"/>
      <c r="AA134" s="572"/>
      <c r="AB134" s="572"/>
      <c r="AC134" s="572"/>
    </row>
    <row r="135" spans="1:29">
      <c r="A135" s="572"/>
      <c r="B135" s="572"/>
      <c r="C135" s="572"/>
      <c r="D135" s="572"/>
      <c r="E135" s="572"/>
      <c r="F135" s="572"/>
      <c r="G135" s="572"/>
      <c r="H135" s="572"/>
      <c r="I135" s="572"/>
      <c r="J135" s="572"/>
      <c r="K135" s="572"/>
      <c r="L135" s="572"/>
      <c r="M135" s="572"/>
      <c r="N135" s="572"/>
      <c r="O135" s="572"/>
      <c r="P135" s="572"/>
      <c r="Q135" s="572"/>
      <c r="R135" s="572"/>
      <c r="S135" s="572"/>
      <c r="T135" s="572"/>
      <c r="U135" s="572"/>
      <c r="V135" s="572"/>
      <c r="W135" s="572"/>
      <c r="X135" s="572"/>
      <c r="Y135" s="572"/>
      <c r="Z135" s="572"/>
      <c r="AA135" s="572"/>
      <c r="AB135" s="572"/>
      <c r="AC135" s="572"/>
    </row>
    <row r="136" spans="1:29">
      <c r="A136" s="572"/>
      <c r="B136" s="572"/>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row>
    <row r="137" spans="1:29">
      <c r="A137" s="572"/>
      <c r="B137" s="572"/>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row>
    <row r="138" spans="1:29">
      <c r="A138" s="572"/>
      <c r="B138" s="572"/>
      <c r="C138" s="572"/>
      <c r="D138" s="572"/>
      <c r="E138" s="572"/>
      <c r="F138" s="572"/>
      <c r="G138" s="572"/>
      <c r="H138" s="572"/>
      <c r="I138" s="572"/>
      <c r="J138" s="572"/>
      <c r="K138" s="572"/>
      <c r="L138" s="572"/>
      <c r="M138" s="572"/>
      <c r="N138" s="572"/>
      <c r="O138" s="572"/>
      <c r="P138" s="572"/>
      <c r="Q138" s="572"/>
      <c r="R138" s="572"/>
      <c r="S138" s="572"/>
      <c r="T138" s="572"/>
      <c r="U138" s="572"/>
      <c r="V138" s="572"/>
      <c r="W138" s="572"/>
      <c r="X138" s="572"/>
      <c r="Y138" s="572"/>
      <c r="Z138" s="572"/>
      <c r="AA138" s="572"/>
      <c r="AB138" s="572"/>
      <c r="AC138" s="572"/>
    </row>
    <row r="139" spans="1:29">
      <c r="A139" s="572"/>
      <c r="B139" s="572"/>
      <c r="C139" s="572"/>
      <c r="D139" s="572"/>
      <c r="E139" s="572"/>
      <c r="F139" s="572"/>
      <c r="G139" s="572"/>
      <c r="H139" s="572"/>
      <c r="I139" s="572"/>
      <c r="J139" s="572"/>
      <c r="K139" s="572"/>
      <c r="L139" s="572"/>
      <c r="M139" s="572"/>
      <c r="N139" s="572"/>
      <c r="O139" s="572"/>
      <c r="P139" s="572"/>
      <c r="Q139" s="572"/>
      <c r="R139" s="572"/>
      <c r="S139" s="572"/>
      <c r="T139" s="572"/>
      <c r="U139" s="572"/>
      <c r="V139" s="572"/>
      <c r="W139" s="572"/>
      <c r="X139" s="572"/>
      <c r="Y139" s="572"/>
      <c r="Z139" s="572"/>
      <c r="AA139" s="572"/>
      <c r="AB139" s="572"/>
      <c r="AC139" s="572"/>
    </row>
    <row r="140" spans="1:29">
      <c r="A140" s="572"/>
      <c r="B140" s="572"/>
      <c r="C140" s="572"/>
      <c r="D140" s="572"/>
      <c r="E140" s="572"/>
      <c r="F140" s="572"/>
      <c r="G140" s="572"/>
      <c r="H140" s="572"/>
      <c r="I140" s="572"/>
      <c r="J140" s="572"/>
      <c r="K140" s="572"/>
      <c r="L140" s="572"/>
      <c r="M140" s="572"/>
      <c r="N140" s="572"/>
      <c r="O140" s="572"/>
      <c r="P140" s="572"/>
      <c r="Q140" s="572"/>
      <c r="R140" s="572"/>
      <c r="S140" s="572"/>
      <c r="T140" s="572"/>
      <c r="U140" s="572"/>
      <c r="V140" s="572"/>
      <c r="W140" s="572"/>
      <c r="X140" s="572"/>
      <c r="Y140" s="572"/>
      <c r="Z140" s="572"/>
      <c r="AA140" s="572"/>
      <c r="AB140" s="572"/>
      <c r="AC140" s="572"/>
    </row>
    <row r="141" spans="1:29">
      <c r="A141" s="572"/>
      <c r="B141" s="572"/>
      <c r="C141" s="572"/>
      <c r="D141" s="572"/>
      <c r="E141" s="572"/>
      <c r="F141" s="572"/>
      <c r="G141" s="572"/>
      <c r="H141" s="572"/>
      <c r="I141" s="572"/>
      <c r="J141" s="572"/>
      <c r="K141" s="572"/>
      <c r="L141" s="572"/>
      <c r="M141" s="572"/>
      <c r="N141" s="572"/>
      <c r="O141" s="572"/>
      <c r="P141" s="572"/>
      <c r="Q141" s="572"/>
      <c r="R141" s="572"/>
      <c r="S141" s="572"/>
      <c r="T141" s="572"/>
      <c r="U141" s="572"/>
      <c r="V141" s="572"/>
      <c r="W141" s="572"/>
      <c r="X141" s="572"/>
      <c r="Y141" s="572"/>
      <c r="Z141" s="572"/>
      <c r="AA141" s="572"/>
      <c r="AB141" s="572"/>
      <c r="AC141" s="572"/>
    </row>
    <row r="142" spans="1:29">
      <c r="A142" s="572"/>
      <c r="B142" s="572"/>
      <c r="C142" s="572"/>
      <c r="D142" s="572"/>
      <c r="E142" s="572"/>
      <c r="F142" s="572"/>
      <c r="G142" s="572"/>
      <c r="H142" s="572"/>
      <c r="I142" s="572"/>
      <c r="J142" s="572"/>
      <c r="K142" s="572"/>
      <c r="L142" s="572"/>
      <c r="M142" s="572"/>
      <c r="N142" s="572"/>
      <c r="O142" s="572"/>
      <c r="P142" s="572"/>
      <c r="Q142" s="572"/>
      <c r="R142" s="572"/>
      <c r="S142" s="572"/>
      <c r="T142" s="572"/>
      <c r="U142" s="572"/>
      <c r="V142" s="572"/>
      <c r="W142" s="572"/>
      <c r="X142" s="572"/>
      <c r="Y142" s="572"/>
      <c r="Z142" s="572"/>
      <c r="AA142" s="572"/>
      <c r="AB142" s="572"/>
      <c r="AC142" s="572"/>
    </row>
    <row r="143" spans="1:29">
      <c r="A143" s="572"/>
      <c r="B143" s="572"/>
      <c r="C143" s="572"/>
      <c r="D143" s="572"/>
      <c r="E143" s="572"/>
      <c r="F143" s="572"/>
      <c r="G143" s="572"/>
      <c r="H143" s="572"/>
      <c r="I143" s="572"/>
      <c r="J143" s="572"/>
      <c r="K143" s="572"/>
      <c r="L143" s="572"/>
      <c r="M143" s="572"/>
      <c r="N143" s="572"/>
      <c r="O143" s="572"/>
      <c r="P143" s="572"/>
      <c r="Q143" s="572"/>
      <c r="R143" s="572"/>
      <c r="S143" s="572"/>
      <c r="T143" s="572"/>
      <c r="U143" s="572"/>
      <c r="V143" s="572"/>
      <c r="W143" s="572"/>
      <c r="X143" s="572"/>
      <c r="Y143" s="572"/>
      <c r="Z143" s="572"/>
      <c r="AA143" s="572"/>
      <c r="AB143" s="572"/>
      <c r="AC143" s="572"/>
    </row>
  </sheetData>
  <sheetProtection algorithmName="SHA-512" hashValue="EUpXhFM3J1zUxm03fH8az6eLdmGmaBRYDjKf+8bJ8J+KC6BmMLNkBZ5UDBVJJOMCZ/Zla8gAhOD0FbOEXFXBgQ==" saltValue="hPWchQ3JR/lCZUUjGfl1HA==" spinCount="100000" sheet="1" objects="1" scenarios="1"/>
  <mergeCells count="1">
    <mergeCell ref="B41:N41"/>
  </mergeCells>
  <conditionalFormatting sqref="C8:N38">
    <cfRule type="expression" dxfId="11" priority="39">
      <formula>C$6&lt;(12-#REF!+1)</formula>
    </cfRule>
    <cfRule type="expression" dxfId="10" priority="40">
      <formula>C$6&lt;12-#REF!+1</formula>
    </cfRule>
  </conditionalFormatting>
  <conditionalFormatting sqref="C50:N54">
    <cfRule type="expression" dxfId="9" priority="7">
      <formula>C$6&lt;(12-#REF!+1)</formula>
    </cfRule>
  </conditionalFormatting>
  <conditionalFormatting sqref="C50:N80">
    <cfRule type="expression" dxfId="8" priority="2">
      <formula>C$6&lt;12-#REF!+1</formula>
    </cfRule>
  </conditionalFormatting>
  <conditionalFormatting sqref="C55:N80">
    <cfRule type="expression" dxfId="7" priority="1">
      <formula>C$6&lt;(12-#REF!+1)</formula>
    </cfRule>
  </conditionalFormatting>
  <conditionalFormatting sqref="C92:N122">
    <cfRule type="expression" dxfId="6" priority="9">
      <formula>C$6&lt;(12-#REF!+1)</formula>
    </cfRule>
    <cfRule type="expression" dxfId="5" priority="10">
      <formula>C$6&lt;12-#REF!+1</formula>
    </cfRule>
  </conditionalFormatting>
  <printOptions horizontalCentered="1"/>
  <pageMargins left="0.23622047244094491" right="0.23622047244094491" top="1.5354330708661419" bottom="0.74803149606299213" header="0.51181102362204722" footer="0.51181102362204722"/>
  <pageSetup paperSize="9" scale="24" firstPageNumber="0" orientation="portrait" blackAndWhite="1" horizontalDpi="4294967293" verticalDpi="4294967293" r:id="rId1"/>
  <headerFooter alignWithMargins="0"/>
  <rowBreaks count="2" manualBreakCount="2">
    <brk id="42" max="14" man="1"/>
    <brk id="84" max="14" man="1"/>
  </rowBreaks>
  <ignoredErrors>
    <ignoredError sqref="B9:N9 B41:N41 C36:N36 B44:L45 B86:L87 B43:N43 C42:N42 B128:N139 C126:N127 B46:N81 B88:N123 B37:N39 B11:N34 C10:N10 B35:D35 F35:N3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theme="0"/>
    <pageSetUpPr fitToPage="1"/>
  </sheetPr>
  <dimension ref="A1:AB132"/>
  <sheetViews>
    <sheetView topLeftCell="A10" zoomScale="80" zoomScaleNormal="80" workbookViewId="0">
      <selection activeCell="E37" sqref="E37"/>
    </sheetView>
  </sheetViews>
  <sheetFormatPr baseColWidth="10" defaultColWidth="98.28515625" defaultRowHeight="15.75"/>
  <cols>
    <col min="1" max="1" width="9.28515625" style="20" customWidth="1"/>
    <col min="2" max="2" width="68.140625" style="20" customWidth="1"/>
    <col min="3" max="3" width="19.85546875" style="20" customWidth="1"/>
    <col min="4" max="4" width="20" style="20" customWidth="1"/>
    <col min="5" max="5" width="19.7109375" style="20" customWidth="1"/>
    <col min="6" max="6" width="4.42578125" style="20" customWidth="1"/>
    <col min="7" max="7" width="17.28515625" style="20" customWidth="1"/>
    <col min="8" max="8" width="12.28515625" style="20" customWidth="1"/>
    <col min="9" max="9" width="11" style="20" customWidth="1"/>
    <col min="10" max="10" width="12.42578125" style="20" customWidth="1"/>
    <col min="11" max="11" width="13.140625" style="20" customWidth="1"/>
    <col min="12" max="12" width="11.85546875" style="20" customWidth="1"/>
    <col min="13" max="13" width="13.42578125" style="20" customWidth="1"/>
    <col min="14" max="14" width="12.42578125" style="20" customWidth="1"/>
    <col min="15" max="15" width="13.42578125" style="20" customWidth="1"/>
    <col min="16" max="16" width="12.140625" style="20" customWidth="1"/>
    <col min="17" max="16384" width="98.28515625" style="20"/>
  </cols>
  <sheetData>
    <row r="1" spans="1:20" ht="23.1" customHeight="1">
      <c r="A1" s="161"/>
      <c r="B1" s="161"/>
      <c r="C1" s="161"/>
      <c r="D1" s="161"/>
      <c r="E1" s="161"/>
      <c r="F1" s="161"/>
      <c r="G1" s="161"/>
      <c r="H1" s="161"/>
      <c r="I1" s="161"/>
      <c r="J1" s="161"/>
      <c r="K1" s="161"/>
      <c r="L1" s="161"/>
      <c r="M1" s="161"/>
      <c r="N1" s="161"/>
      <c r="O1" s="161"/>
      <c r="P1" s="161"/>
      <c r="Q1" s="2"/>
      <c r="R1" s="2"/>
      <c r="S1" s="2"/>
      <c r="T1" s="2"/>
    </row>
    <row r="2" spans="1:20" ht="23.1" customHeight="1" thickBot="1">
      <c r="A2" s="161"/>
      <c r="B2" s="161"/>
      <c r="C2" s="161"/>
      <c r="D2" s="161"/>
      <c r="E2" s="161"/>
      <c r="F2" s="161"/>
      <c r="G2" s="161"/>
      <c r="H2" s="161"/>
      <c r="I2" s="161"/>
      <c r="J2" s="161"/>
      <c r="K2" s="161"/>
      <c r="L2" s="161"/>
      <c r="M2" s="161"/>
      <c r="N2" s="161"/>
      <c r="O2" s="161"/>
      <c r="P2" s="161"/>
      <c r="R2" s="2"/>
      <c r="S2" s="2"/>
      <c r="T2" s="2"/>
    </row>
    <row r="3" spans="1:20" ht="23.1" customHeight="1" thickBot="1">
      <c r="A3" s="161"/>
      <c r="B3" s="504" t="str">
        <f>+Kapitalbedarfsplanung!B5</f>
        <v>Datum: xx.xx.xxxx</v>
      </c>
      <c r="C3" s="161"/>
      <c r="D3" s="161"/>
      <c r="E3" s="161"/>
      <c r="F3" s="161"/>
      <c r="G3" s="161"/>
      <c r="H3" s="161"/>
      <c r="I3" s="161"/>
      <c r="J3" s="161"/>
      <c r="K3" s="161"/>
      <c r="L3" s="161"/>
      <c r="M3" s="161"/>
      <c r="N3" s="161"/>
      <c r="O3" s="161"/>
      <c r="P3" s="161"/>
      <c r="R3" s="2"/>
      <c r="S3" s="2"/>
      <c r="T3" s="2"/>
    </row>
    <row r="4" spans="1:20" s="73" customFormat="1" ht="23.1" customHeight="1" thickBot="1">
      <c r="A4" s="191"/>
      <c r="B4" s="191"/>
      <c r="C4" s="672"/>
      <c r="D4" s="191"/>
      <c r="E4" s="191"/>
      <c r="F4" s="191"/>
      <c r="G4" s="191"/>
      <c r="H4" s="161"/>
      <c r="I4" s="161"/>
      <c r="J4" s="161"/>
      <c r="K4" s="161"/>
      <c r="L4" s="161"/>
      <c r="M4" s="161"/>
      <c r="N4" s="161"/>
      <c r="O4" s="161"/>
      <c r="P4" s="191"/>
      <c r="R4" s="19"/>
      <c r="S4" s="19"/>
      <c r="T4" s="19"/>
    </row>
    <row r="5" spans="1:20" s="73" customFormat="1" ht="23.25" customHeight="1" thickBot="1">
      <c r="A5" s="191"/>
      <c r="B5" s="751" t="str">
        <f>+Kapitalbedarfsplanung!B7</f>
        <v>Name des Projektes:   XXX</v>
      </c>
      <c r="C5" s="753"/>
      <c r="D5" s="601"/>
      <c r="E5" s="601"/>
      <c r="F5" s="161"/>
      <c r="G5" s="161"/>
      <c r="H5" s="161"/>
      <c r="I5" s="161"/>
      <c r="J5" s="161"/>
      <c r="K5" s="161"/>
      <c r="L5" s="161"/>
      <c r="M5" s="161"/>
      <c r="N5" s="161"/>
      <c r="O5" s="161"/>
      <c r="P5" s="191"/>
      <c r="R5" s="19"/>
      <c r="S5" s="19"/>
      <c r="T5" s="19"/>
    </row>
    <row r="6" spans="1:20" s="73" customFormat="1" ht="23.25" customHeight="1">
      <c r="A6" s="191"/>
      <c r="B6" s="601"/>
      <c r="C6" s="601"/>
      <c r="D6" s="601"/>
      <c r="E6" s="601"/>
      <c r="F6" s="191"/>
      <c r="G6" s="529" t="s">
        <v>1728</v>
      </c>
      <c r="H6" s="161"/>
      <c r="I6" s="161"/>
      <c r="J6" s="161"/>
      <c r="K6" s="161"/>
      <c r="L6" s="161"/>
      <c r="M6" s="161"/>
      <c r="N6" s="161"/>
      <c r="O6" s="161"/>
      <c r="P6" s="191"/>
      <c r="R6" s="19"/>
      <c r="S6" s="19"/>
      <c r="T6" s="19"/>
    </row>
    <row r="7" spans="1:20" s="73" customFormat="1" ht="21" thickBot="1">
      <c r="A7" s="191"/>
      <c r="B7" s="602" t="s">
        <v>1653</v>
      </c>
      <c r="C7" s="603"/>
      <c r="D7" s="603"/>
      <c r="E7" s="603"/>
      <c r="F7" s="191"/>
      <c r="G7" s="284" t="s">
        <v>1726</v>
      </c>
      <c r="H7" s="161"/>
      <c r="I7" s="161"/>
      <c r="J7" s="161"/>
      <c r="K7" s="161"/>
      <c r="L7" s="161"/>
      <c r="M7" s="161"/>
      <c r="N7" s="161"/>
      <c r="O7" s="161"/>
      <c r="P7" s="191"/>
      <c r="R7" s="19"/>
      <c r="S7" s="19"/>
      <c r="T7" s="19"/>
    </row>
    <row r="8" spans="1:20" s="73" customFormat="1" ht="28.5" customHeight="1">
      <c r="A8" s="191"/>
      <c r="B8" s="755"/>
      <c r="C8" s="756"/>
      <c r="D8" s="756"/>
      <c r="E8" s="757"/>
      <c r="F8" s="191"/>
      <c r="G8" s="650" t="s">
        <v>1727</v>
      </c>
      <c r="H8" s="161"/>
      <c r="I8" s="161"/>
      <c r="J8" s="161"/>
      <c r="K8" s="161"/>
      <c r="L8" s="161"/>
      <c r="M8" s="161"/>
      <c r="N8" s="161"/>
      <c r="O8" s="161"/>
      <c r="P8" s="604"/>
      <c r="R8" s="19"/>
      <c r="S8" s="19"/>
      <c r="T8" s="19"/>
    </row>
    <row r="9" spans="1:20" s="73" customFormat="1" ht="33.75" customHeight="1">
      <c r="A9" s="191"/>
      <c r="B9" s="629" t="s">
        <v>1438</v>
      </c>
      <c r="C9" s="674" t="s">
        <v>1601</v>
      </c>
      <c r="D9" s="674" t="s">
        <v>1602</v>
      </c>
      <c r="E9" s="675" t="s">
        <v>1603</v>
      </c>
      <c r="F9" s="191"/>
      <c r="G9" s="650"/>
      <c r="H9" s="161"/>
      <c r="I9" s="161"/>
      <c r="J9" s="161"/>
      <c r="K9" s="161"/>
      <c r="L9" s="161"/>
      <c r="M9" s="161"/>
      <c r="N9" s="161"/>
      <c r="O9" s="161"/>
      <c r="P9" s="604"/>
      <c r="R9" s="19"/>
      <c r="S9" s="19"/>
      <c r="T9" s="19"/>
    </row>
    <row r="10" spans="1:20" s="75" customFormat="1" ht="21.75" customHeight="1">
      <c r="A10" s="605"/>
      <c r="B10" s="676" t="s">
        <v>1713</v>
      </c>
      <c r="C10" s="677" t="s">
        <v>1604</v>
      </c>
      <c r="D10" s="677" t="str">
        <f>+C10</f>
        <v>TMJ-TMJ</v>
      </c>
      <c r="E10" s="678" t="str">
        <f>+D10</f>
        <v>TMJ-TMJ</v>
      </c>
      <c r="F10" s="605"/>
      <c r="G10" s="161"/>
      <c r="H10" s="161"/>
      <c r="I10" s="161"/>
      <c r="J10" s="161"/>
      <c r="K10" s="161"/>
      <c r="L10" s="161"/>
      <c r="M10" s="161"/>
      <c r="N10" s="161"/>
      <c r="O10" s="161"/>
      <c r="P10" s="604"/>
      <c r="R10" s="19"/>
      <c r="S10" s="74"/>
      <c r="T10" s="74"/>
    </row>
    <row r="11" spans="1:20" s="654" customFormat="1" ht="19.5" customHeight="1">
      <c r="A11" s="544"/>
      <c r="B11" s="676"/>
      <c r="C11" s="673">
        <f>+Privatentnahmen!D13</f>
        <v>0</v>
      </c>
      <c r="D11" s="673">
        <f>+Privatentnahmen!E13</f>
        <v>0</v>
      </c>
      <c r="E11" s="679">
        <f>+Privatentnahmen!F13</f>
        <v>0</v>
      </c>
      <c r="F11" s="544"/>
      <c r="G11" s="544"/>
      <c r="H11" s="619"/>
      <c r="I11" s="619"/>
      <c r="J11" s="619"/>
      <c r="K11" s="619"/>
      <c r="L11" s="619"/>
      <c r="M11" s="619"/>
      <c r="N11" s="619"/>
      <c r="O11" s="619"/>
      <c r="P11" s="653"/>
      <c r="R11" s="655"/>
      <c r="S11" s="655"/>
      <c r="T11" s="655"/>
    </row>
    <row r="12" spans="1:20" s="654" customFormat="1" ht="19.5" customHeight="1">
      <c r="A12" s="544"/>
      <c r="B12" s="676" t="s">
        <v>1714</v>
      </c>
      <c r="C12" s="673">
        <f>+Privatentnahmen!D14</f>
        <v>0</v>
      </c>
      <c r="D12" s="673"/>
      <c r="E12" s="679"/>
      <c r="F12" s="544"/>
      <c r="G12" s="544"/>
      <c r="H12" s="619"/>
      <c r="I12" s="619"/>
      <c r="J12" s="619"/>
      <c r="K12" s="619"/>
      <c r="L12" s="619"/>
      <c r="M12" s="619"/>
      <c r="N12" s="619"/>
      <c r="O12" s="619"/>
      <c r="P12" s="653"/>
      <c r="R12" s="655"/>
      <c r="S12" s="655"/>
      <c r="T12" s="655"/>
    </row>
    <row r="13" spans="1:20" s="73" customFormat="1" ht="28.5" customHeight="1">
      <c r="A13" s="191"/>
      <c r="B13" s="687" t="s">
        <v>1725</v>
      </c>
      <c r="C13" s="680" t="s">
        <v>30</v>
      </c>
      <c r="D13" s="680" t="s">
        <v>30</v>
      </c>
      <c r="E13" s="681" t="s">
        <v>30</v>
      </c>
      <c r="F13" s="191"/>
      <c r="G13" s="161"/>
      <c r="H13" s="161"/>
      <c r="I13" s="161"/>
      <c r="J13" s="161"/>
      <c r="K13" s="161"/>
      <c r="L13" s="161"/>
      <c r="M13" s="161"/>
      <c r="N13" s="161"/>
      <c r="O13" s="161"/>
      <c r="P13" s="604"/>
      <c r="R13" s="19"/>
      <c r="S13" s="19"/>
      <c r="T13" s="19"/>
    </row>
    <row r="14" spans="1:20" s="73" customFormat="1" ht="18" customHeight="1">
      <c r="A14" s="191"/>
      <c r="B14" s="606"/>
      <c r="C14" s="627"/>
      <c r="D14" s="627"/>
      <c r="E14" s="630"/>
      <c r="F14" s="191"/>
      <c r="G14" s="191"/>
      <c r="H14" s="161"/>
      <c r="I14" s="161"/>
      <c r="J14" s="161"/>
      <c r="K14" s="161"/>
      <c r="L14" s="161"/>
      <c r="M14" s="161"/>
      <c r="N14" s="161"/>
      <c r="O14" s="161"/>
      <c r="P14" s="191"/>
      <c r="R14" s="19"/>
      <c r="S14" s="19"/>
      <c r="T14" s="19"/>
    </row>
    <row r="15" spans="1:20" s="73" customFormat="1" ht="21" customHeight="1">
      <c r="A15" s="191"/>
      <c r="B15" s="607" t="s">
        <v>162</v>
      </c>
      <c r="C15" s="628">
        <f>+Liquiditätsplan!O9/1.19</f>
        <v>0</v>
      </c>
      <c r="D15" s="628">
        <f>+Liquiditätsplan!O51/1.19</f>
        <v>0</v>
      </c>
      <c r="E15" s="631">
        <f>+Liquiditätsplan!O93/1.19</f>
        <v>0</v>
      </c>
      <c r="F15" s="191"/>
      <c r="G15" s="646" t="s">
        <v>1693</v>
      </c>
      <c r="H15" s="161"/>
      <c r="I15" s="161"/>
      <c r="J15" s="161"/>
      <c r="K15" s="161"/>
      <c r="L15" s="161"/>
      <c r="M15" s="161"/>
      <c r="N15" s="161"/>
      <c r="O15" s="161"/>
      <c r="P15" s="191"/>
      <c r="R15" s="19"/>
      <c r="S15" s="19"/>
      <c r="T15" s="19"/>
    </row>
    <row r="16" spans="1:20" s="73" customFormat="1" ht="21" customHeight="1" thickBot="1">
      <c r="A16" s="191"/>
      <c r="B16" s="682" t="s">
        <v>1639</v>
      </c>
      <c r="C16" s="483"/>
      <c r="D16" s="483"/>
      <c r="E16" s="484"/>
      <c r="F16" s="191"/>
      <c r="G16" s="191" t="s">
        <v>1622</v>
      </c>
      <c r="H16" s="161"/>
      <c r="I16" s="161"/>
      <c r="J16" s="161"/>
      <c r="K16" s="161"/>
      <c r="L16" s="161"/>
      <c r="M16" s="161"/>
      <c r="N16" s="161"/>
      <c r="O16" s="161"/>
      <c r="P16" s="191"/>
    </row>
    <row r="17" spans="1:25" s="73" customFormat="1" ht="21" customHeight="1">
      <c r="A17" s="191"/>
      <c r="B17" s="608" t="s">
        <v>163</v>
      </c>
      <c r="C17" s="609">
        <f>+C15-C16</f>
        <v>0</v>
      </c>
      <c r="D17" s="609">
        <f>+D15-D16</f>
        <v>0</v>
      </c>
      <c r="E17" s="610">
        <f>+E15-E16</f>
        <v>0</v>
      </c>
      <c r="F17" s="191"/>
      <c r="G17" s="191" t="s">
        <v>1623</v>
      </c>
      <c r="H17" s="161"/>
      <c r="I17" s="161"/>
      <c r="J17" s="161"/>
      <c r="K17" s="161"/>
      <c r="L17" s="161"/>
      <c r="M17" s="161"/>
      <c r="N17" s="161"/>
      <c r="O17" s="161"/>
      <c r="P17" s="191"/>
      <c r="R17" s="19"/>
      <c r="S17" s="19"/>
      <c r="T17" s="19"/>
    </row>
    <row r="18" spans="1:25" s="77" customFormat="1" ht="21" customHeight="1">
      <c r="A18" s="535"/>
      <c r="B18" s="683" t="s">
        <v>164</v>
      </c>
      <c r="C18" s="481">
        <f>+Liquiditätsplan!O14</f>
        <v>0</v>
      </c>
      <c r="D18" s="481">
        <f>+Liquiditätsplan!O56</f>
        <v>0</v>
      </c>
      <c r="E18" s="482">
        <f>+Liquiditätsplan!O98</f>
        <v>0</v>
      </c>
      <c r="F18" s="535"/>
      <c r="G18" s="191" t="s">
        <v>1624</v>
      </c>
      <c r="H18" s="161"/>
      <c r="I18" s="161"/>
      <c r="J18" s="161"/>
      <c r="K18" s="161"/>
      <c r="L18" s="161"/>
      <c r="M18" s="161"/>
      <c r="N18" s="161"/>
      <c r="O18" s="161"/>
      <c r="P18" s="535"/>
      <c r="R18" s="76"/>
      <c r="S18" s="76"/>
      <c r="T18" s="76"/>
    </row>
    <row r="19" spans="1:25" s="77" customFormat="1" ht="21" customHeight="1">
      <c r="A19" s="535"/>
      <c r="B19" s="683" t="s">
        <v>165</v>
      </c>
      <c r="C19" s="481">
        <f>+Liquiditätsplan!O15</f>
        <v>0</v>
      </c>
      <c r="D19" s="481">
        <f>+Liquiditätsplan!O57</f>
        <v>0</v>
      </c>
      <c r="E19" s="482">
        <f>+Liquiditätsplan!O99</f>
        <v>0</v>
      </c>
      <c r="F19" s="191"/>
      <c r="G19" s="191" t="s">
        <v>1624</v>
      </c>
      <c r="H19" s="161"/>
      <c r="I19" s="161"/>
      <c r="J19" s="161"/>
      <c r="K19" s="161"/>
      <c r="L19" s="161"/>
      <c r="M19" s="161"/>
      <c r="N19" s="161"/>
      <c r="O19" s="161"/>
      <c r="P19" s="535"/>
      <c r="R19" s="76"/>
      <c r="S19" s="76"/>
      <c r="T19" s="76"/>
    </row>
    <row r="20" spans="1:25" s="77" customFormat="1" ht="21" customHeight="1">
      <c r="A20" s="535"/>
      <c r="B20" s="683" t="s">
        <v>195</v>
      </c>
      <c r="C20" s="481">
        <f>+Liquiditätsplan!O16/1.19</f>
        <v>0</v>
      </c>
      <c r="D20" s="481">
        <f>+Liquiditätsplan!O58/1.19</f>
        <v>0</v>
      </c>
      <c r="E20" s="482">
        <f>+Liquiditätsplan!O100/1.19</f>
        <v>0</v>
      </c>
      <c r="F20" s="191"/>
      <c r="G20" s="191" t="s">
        <v>1624</v>
      </c>
      <c r="H20" s="161"/>
      <c r="I20" s="161"/>
      <c r="J20" s="161"/>
      <c r="K20" s="161"/>
      <c r="L20" s="161"/>
      <c r="M20" s="161"/>
      <c r="N20" s="161"/>
      <c r="O20" s="161"/>
      <c r="P20" s="535"/>
      <c r="R20" s="76"/>
      <c r="S20" s="76"/>
      <c r="T20" s="76"/>
      <c r="Y20" s="19"/>
    </row>
    <row r="21" spans="1:25" s="73" customFormat="1" ht="21" customHeight="1">
      <c r="A21" s="191"/>
      <c r="B21" s="683" t="s">
        <v>166</v>
      </c>
      <c r="C21" s="481">
        <f>+Liquiditätsplan!O17/1.19</f>
        <v>0</v>
      </c>
      <c r="D21" s="481">
        <f>+Liquiditätsplan!O59/1.19</f>
        <v>0</v>
      </c>
      <c r="E21" s="482">
        <f>+Liquiditätsplan!O101/1.19</f>
        <v>0</v>
      </c>
      <c r="F21" s="191"/>
      <c r="G21" s="191" t="s">
        <v>1624</v>
      </c>
      <c r="H21" s="161"/>
      <c r="I21" s="161"/>
      <c r="J21" s="161"/>
      <c r="K21" s="161"/>
      <c r="L21" s="161"/>
      <c r="M21" s="161"/>
      <c r="N21" s="161"/>
      <c r="O21" s="161"/>
      <c r="P21" s="191"/>
      <c r="R21" s="19"/>
      <c r="S21" s="19"/>
      <c r="T21" s="19"/>
    </row>
    <row r="22" spans="1:25" s="73" customFormat="1" ht="21" customHeight="1">
      <c r="A22" s="191"/>
      <c r="B22" s="683" t="s">
        <v>1656</v>
      </c>
      <c r="C22" s="481">
        <f>+Liquiditätsplan!O18/1.19</f>
        <v>0</v>
      </c>
      <c r="D22" s="481">
        <f>+Liquiditätsplan!O60/1.19</f>
        <v>0</v>
      </c>
      <c r="E22" s="482">
        <f>+Liquiditätsplan!O102/1.19</f>
        <v>0</v>
      </c>
      <c r="F22" s="191"/>
      <c r="G22" s="191" t="s">
        <v>1625</v>
      </c>
      <c r="H22" s="161"/>
      <c r="I22" s="161"/>
      <c r="J22" s="161"/>
      <c r="K22" s="161"/>
      <c r="L22" s="161"/>
      <c r="M22" s="161"/>
      <c r="N22" s="161"/>
      <c r="O22" s="161"/>
      <c r="P22" s="191"/>
      <c r="R22" s="19"/>
      <c r="S22" s="19"/>
      <c r="T22" s="19"/>
    </row>
    <row r="23" spans="1:25" s="73" customFormat="1" ht="21" customHeight="1">
      <c r="A23" s="191"/>
      <c r="B23" s="683" t="s">
        <v>167</v>
      </c>
      <c r="C23" s="481">
        <f>+Liquiditätsplan!O19/1.19</f>
        <v>0</v>
      </c>
      <c r="D23" s="481">
        <f>+Liquiditätsplan!O61/1.19</f>
        <v>0</v>
      </c>
      <c r="E23" s="482">
        <f>+Liquiditätsplan!O103/1.19</f>
        <v>0</v>
      </c>
      <c r="F23" s="191"/>
      <c r="G23" s="191" t="s">
        <v>1707</v>
      </c>
      <c r="H23" s="161"/>
      <c r="I23" s="161"/>
      <c r="J23" s="161"/>
      <c r="K23" s="161"/>
      <c r="L23" s="161"/>
      <c r="M23" s="161"/>
      <c r="N23" s="161"/>
      <c r="O23" s="161"/>
      <c r="P23" s="191"/>
      <c r="R23" s="19"/>
      <c r="S23" s="19"/>
      <c r="T23" s="19"/>
    </row>
    <row r="24" spans="1:25" s="73" customFormat="1" ht="21" customHeight="1">
      <c r="A24" s="191"/>
      <c r="B24" s="683" t="s">
        <v>1702</v>
      </c>
      <c r="C24" s="481">
        <f>+Liquiditätsplan!O21/1.19</f>
        <v>0</v>
      </c>
      <c r="D24" s="481">
        <f>+Liquiditätsplan!O63/1.19</f>
        <v>0</v>
      </c>
      <c r="E24" s="482">
        <f>+Liquiditätsplan!O105/1.19</f>
        <v>0</v>
      </c>
      <c r="F24" s="191"/>
      <c r="G24" s="191" t="s">
        <v>1709</v>
      </c>
      <c r="H24" s="161"/>
      <c r="I24" s="161"/>
      <c r="J24" s="161"/>
      <c r="K24" s="161"/>
      <c r="L24" s="161"/>
      <c r="M24" s="161"/>
      <c r="N24" s="161"/>
      <c r="O24" s="161"/>
      <c r="P24" s="191"/>
      <c r="R24" s="19"/>
      <c r="S24" s="19"/>
      <c r="T24" s="19"/>
    </row>
    <row r="25" spans="1:25" s="73" customFormat="1" ht="21" customHeight="1">
      <c r="A25" s="191"/>
      <c r="B25" s="683" t="s">
        <v>168</v>
      </c>
      <c r="C25" s="481">
        <f>+Liquiditätsplan!O22/1.19</f>
        <v>0</v>
      </c>
      <c r="D25" s="481">
        <f>+Liquiditätsplan!O64/1.19</f>
        <v>0</v>
      </c>
      <c r="E25" s="482">
        <f>+Liquiditätsplan!O106/1.19</f>
        <v>0</v>
      </c>
      <c r="F25" s="191"/>
      <c r="G25" s="191" t="s">
        <v>1708</v>
      </c>
      <c r="H25" s="161"/>
      <c r="I25" s="161"/>
      <c r="J25" s="161"/>
      <c r="K25" s="161"/>
      <c r="L25" s="161"/>
      <c r="M25" s="161"/>
      <c r="N25" s="161"/>
      <c r="O25" s="161"/>
      <c r="P25" s="191"/>
      <c r="R25" s="19"/>
      <c r="S25" s="19"/>
      <c r="T25" s="19"/>
    </row>
    <row r="26" spans="1:25" s="73" customFormat="1" ht="31.5">
      <c r="A26" s="191"/>
      <c r="B26" s="684" t="s">
        <v>1411</v>
      </c>
      <c r="C26" s="481">
        <f>+Liquiditätsplan!O23/1.19</f>
        <v>0</v>
      </c>
      <c r="D26" s="481">
        <f>+Liquiditätsplan!O65/1.19</f>
        <v>0</v>
      </c>
      <c r="E26" s="482">
        <f>+Liquiditätsplan!O107/1.19</f>
        <v>0</v>
      </c>
      <c r="F26" s="191"/>
      <c r="G26" s="191" t="s">
        <v>1626</v>
      </c>
      <c r="H26" s="161"/>
      <c r="I26" s="161"/>
      <c r="J26" s="161"/>
      <c r="K26" s="161"/>
      <c r="L26" s="161"/>
      <c r="M26" s="161"/>
      <c r="N26" s="161"/>
      <c r="O26" s="161"/>
      <c r="P26" s="191"/>
      <c r="R26" s="19"/>
      <c r="S26" s="19"/>
      <c r="T26" s="19"/>
    </row>
    <row r="27" spans="1:25" s="73" customFormat="1" ht="34.5" customHeight="1">
      <c r="A27" s="191"/>
      <c r="B27" s="684" t="s">
        <v>1703</v>
      </c>
      <c r="C27" s="481">
        <f>+Liquiditätsplan!O24</f>
        <v>0</v>
      </c>
      <c r="D27" s="481">
        <f>+Liquiditätsplan!O66</f>
        <v>0</v>
      </c>
      <c r="E27" s="482">
        <f>+Liquiditätsplan!O108</f>
        <v>0</v>
      </c>
      <c r="F27" s="191"/>
      <c r="G27" s="191" t="s">
        <v>1707</v>
      </c>
      <c r="H27" s="161"/>
      <c r="I27" s="161"/>
      <c r="J27" s="161"/>
      <c r="K27" s="161"/>
      <c r="L27" s="161"/>
      <c r="M27" s="161"/>
      <c r="N27" s="161"/>
      <c r="O27" s="161"/>
      <c r="P27" s="191"/>
      <c r="R27" s="19"/>
      <c r="S27" s="19"/>
      <c r="T27" s="19"/>
    </row>
    <row r="28" spans="1:25" s="73" customFormat="1" ht="21" customHeight="1">
      <c r="A28" s="191"/>
      <c r="B28" s="683" t="s">
        <v>169</v>
      </c>
      <c r="C28" s="481">
        <f>+Liquiditätsplan!O25/1.19</f>
        <v>0</v>
      </c>
      <c r="D28" s="481">
        <f>+Liquiditätsplan!O67/1.19</f>
        <v>0</v>
      </c>
      <c r="E28" s="482">
        <f>+Liquiditätsplan!O109/1.19</f>
        <v>0</v>
      </c>
      <c r="F28" s="191"/>
      <c r="G28" s="191" t="s">
        <v>1627</v>
      </c>
      <c r="H28" s="161"/>
      <c r="I28" s="161"/>
      <c r="J28" s="161"/>
      <c r="K28" s="161"/>
      <c r="L28" s="161"/>
      <c r="M28" s="161"/>
      <c r="N28" s="161"/>
      <c r="O28" s="161"/>
      <c r="P28" s="191"/>
      <c r="R28" s="19"/>
      <c r="S28" s="19"/>
      <c r="T28" s="19"/>
    </row>
    <row r="29" spans="1:25" s="73" customFormat="1" ht="21" customHeight="1">
      <c r="A29" s="191"/>
      <c r="B29" s="683" t="s">
        <v>170</v>
      </c>
      <c r="C29" s="481">
        <f>+Liquiditätsplan!O26/1.19</f>
        <v>0</v>
      </c>
      <c r="D29" s="481">
        <f>+Liquiditätsplan!O68/1.19</f>
        <v>0</v>
      </c>
      <c r="E29" s="482">
        <f>+Liquiditätsplan!O110/1.19</f>
        <v>0</v>
      </c>
      <c r="F29" s="191"/>
      <c r="G29" s="191" t="s">
        <v>1624</v>
      </c>
      <c r="H29" s="161"/>
      <c r="I29" s="161"/>
      <c r="J29" s="161"/>
      <c r="K29" s="161"/>
      <c r="L29" s="161"/>
      <c r="M29" s="161"/>
      <c r="N29" s="161"/>
      <c r="O29" s="161"/>
      <c r="P29" s="191"/>
      <c r="R29" s="19"/>
      <c r="S29" s="19"/>
      <c r="T29" s="19"/>
    </row>
    <row r="30" spans="1:25" s="73" customFormat="1" ht="21" customHeight="1">
      <c r="A30" s="191"/>
      <c r="B30" s="683" t="s">
        <v>171</v>
      </c>
      <c r="C30" s="481">
        <f>+Liquiditätsplan!O27/1.19</f>
        <v>0</v>
      </c>
      <c r="D30" s="481">
        <f>+Liquiditätsplan!O69/1.19</f>
        <v>0</v>
      </c>
      <c r="E30" s="482">
        <f>+Liquiditätsplan!O111/1.19</f>
        <v>0</v>
      </c>
      <c r="F30" s="191"/>
      <c r="G30" s="191" t="s">
        <v>1628</v>
      </c>
      <c r="H30" s="161"/>
      <c r="I30" s="161"/>
      <c r="J30" s="161"/>
      <c r="K30" s="161"/>
      <c r="L30" s="161"/>
      <c r="M30" s="161"/>
      <c r="N30" s="161"/>
      <c r="O30" s="161"/>
      <c r="P30" s="191"/>
      <c r="R30" s="19"/>
      <c r="S30" s="19"/>
      <c r="T30" s="19"/>
    </row>
    <row r="31" spans="1:25" s="73" customFormat="1" ht="21" customHeight="1">
      <c r="A31" s="191"/>
      <c r="B31" s="683" t="s">
        <v>172</v>
      </c>
      <c r="C31" s="481">
        <f>+Liquiditätsplan!O28/1.19</f>
        <v>0</v>
      </c>
      <c r="D31" s="481">
        <f>+Liquiditätsplan!O70/1.19</f>
        <v>0</v>
      </c>
      <c r="E31" s="482">
        <f>+Liquiditätsplan!O112/1.19</f>
        <v>0</v>
      </c>
      <c r="F31" s="191"/>
      <c r="G31" s="191" t="s">
        <v>1624</v>
      </c>
      <c r="H31" s="161"/>
      <c r="I31" s="161"/>
      <c r="J31" s="161"/>
      <c r="K31" s="161"/>
      <c r="L31" s="161"/>
      <c r="M31" s="161"/>
      <c r="N31" s="161"/>
      <c r="O31" s="161"/>
      <c r="P31" s="191"/>
      <c r="R31" s="19"/>
      <c r="S31" s="19"/>
      <c r="T31" s="19"/>
    </row>
    <row r="32" spans="1:25" s="73" customFormat="1" ht="21" customHeight="1">
      <c r="A32" s="191"/>
      <c r="B32" s="685" t="s">
        <v>173</v>
      </c>
      <c r="C32" s="481">
        <f>+Liquiditätsplan!O29/1.19</f>
        <v>0</v>
      </c>
      <c r="D32" s="481">
        <f>+Liquiditätsplan!O71/1.19</f>
        <v>0</v>
      </c>
      <c r="E32" s="482">
        <f>+Liquiditätsplan!O113/1.19</f>
        <v>0</v>
      </c>
      <c r="F32" s="191"/>
      <c r="G32" s="191" t="s">
        <v>1605</v>
      </c>
      <c r="H32" s="161"/>
      <c r="I32" s="161"/>
      <c r="J32" s="161"/>
      <c r="K32" s="161"/>
      <c r="L32" s="161"/>
      <c r="M32" s="161"/>
      <c r="N32" s="161"/>
      <c r="O32" s="161"/>
      <c r="P32" s="191"/>
      <c r="R32" s="19"/>
      <c r="S32" s="19"/>
      <c r="T32" s="19"/>
    </row>
    <row r="33" spans="1:28" s="73" customFormat="1" ht="21" customHeight="1">
      <c r="A33" s="191"/>
      <c r="B33" s="685" t="s">
        <v>1587</v>
      </c>
      <c r="C33" s="481">
        <f>+Liquiditätsplan!O33</f>
        <v>0</v>
      </c>
      <c r="D33" s="481">
        <f>+Liquiditätsplan!O75</f>
        <v>0</v>
      </c>
      <c r="E33" s="482">
        <f>+Liquiditätsplan!O117</f>
        <v>0</v>
      </c>
      <c r="F33" s="191"/>
      <c r="G33" s="191"/>
      <c r="H33" s="161"/>
      <c r="I33" s="161"/>
      <c r="J33" s="161"/>
      <c r="K33" s="161"/>
      <c r="L33" s="161"/>
      <c r="M33" s="161"/>
      <c r="N33" s="161"/>
      <c r="O33" s="161"/>
      <c r="P33" s="191"/>
      <c r="R33" s="19"/>
      <c r="S33" s="19"/>
      <c r="T33" s="19"/>
    </row>
    <row r="34" spans="1:28" s="73" customFormat="1" ht="21" customHeight="1" thickBot="1">
      <c r="A34" s="191"/>
      <c r="B34" s="686" t="s">
        <v>174</v>
      </c>
      <c r="C34" s="693">
        <v>0</v>
      </c>
      <c r="D34" s="483">
        <v>0</v>
      </c>
      <c r="E34" s="484">
        <v>0</v>
      </c>
      <c r="F34" s="191"/>
      <c r="G34" s="191" t="s">
        <v>1593</v>
      </c>
      <c r="H34" s="161"/>
      <c r="I34" s="161"/>
      <c r="J34" s="161"/>
      <c r="K34" s="161"/>
      <c r="L34" s="161"/>
      <c r="M34" s="161"/>
      <c r="N34" s="161"/>
      <c r="O34" s="161"/>
      <c r="P34" s="191"/>
      <c r="R34" s="19"/>
      <c r="S34" s="19"/>
      <c r="T34" s="19"/>
    </row>
    <row r="35" spans="1:28" s="73" customFormat="1" ht="21" customHeight="1" thickBot="1">
      <c r="A35" s="191"/>
      <c r="B35" s="611" t="s">
        <v>1549</v>
      </c>
      <c r="C35" s="612">
        <f>SUM(C18:C34)</f>
        <v>0</v>
      </c>
      <c r="D35" s="612">
        <f t="shared" ref="D35:E35" si="0">SUM(D18:D34)</f>
        <v>0</v>
      </c>
      <c r="E35" s="613">
        <f t="shared" si="0"/>
        <v>0</v>
      </c>
      <c r="F35" s="191"/>
      <c r="G35" s="191"/>
      <c r="H35" s="161"/>
      <c r="I35" s="161"/>
      <c r="J35" s="161"/>
      <c r="K35" s="161"/>
      <c r="L35" s="161"/>
      <c r="M35" s="161"/>
      <c r="N35" s="161"/>
      <c r="O35" s="161"/>
      <c r="P35" s="191"/>
      <c r="R35" s="19"/>
      <c r="S35" s="19"/>
      <c r="T35" s="19"/>
    </row>
    <row r="36" spans="1:28" s="73" customFormat="1" ht="21" customHeight="1">
      <c r="A36" s="191"/>
      <c r="B36" s="614" t="s">
        <v>1559</v>
      </c>
      <c r="C36" s="615">
        <f>+C17-C35</f>
        <v>0</v>
      </c>
      <c r="D36" s="615">
        <f t="shared" ref="D36:E36" si="1">+D17-D35</f>
        <v>0</v>
      </c>
      <c r="E36" s="616">
        <f t="shared" si="1"/>
        <v>0</v>
      </c>
      <c r="F36" s="191"/>
      <c r="G36" s="191"/>
      <c r="H36" s="161"/>
      <c r="I36" s="161"/>
      <c r="J36" s="161"/>
      <c r="K36" s="161"/>
      <c r="L36" s="161"/>
      <c r="M36" s="161"/>
      <c r="N36" s="161"/>
      <c r="O36" s="161"/>
      <c r="P36" s="191"/>
      <c r="R36" s="19"/>
      <c r="S36" s="19"/>
      <c r="T36" s="19"/>
    </row>
    <row r="37" spans="1:28" s="73" customFormat="1" ht="21" customHeight="1" thickBot="1">
      <c r="A37" s="191"/>
      <c r="B37" s="617" t="s">
        <v>1412</v>
      </c>
      <c r="C37" s="481">
        <f>+Liquiditätsplan!O30</f>
        <v>0</v>
      </c>
      <c r="D37" s="481">
        <f>+Liquiditätsplan!O72</f>
        <v>0</v>
      </c>
      <c r="E37" s="482">
        <f>+Liquiditätsplan!O114</f>
        <v>0</v>
      </c>
      <c r="F37" s="191"/>
      <c r="G37" s="191" t="s">
        <v>1607</v>
      </c>
      <c r="H37" s="161"/>
      <c r="I37" s="161"/>
      <c r="J37" s="161"/>
      <c r="K37" s="161"/>
      <c r="L37" s="161"/>
      <c r="M37" s="161"/>
      <c r="N37" s="161"/>
      <c r="O37" s="161"/>
      <c r="P37" s="191"/>
      <c r="R37" s="19"/>
      <c r="S37" s="19"/>
      <c r="T37" s="19"/>
    </row>
    <row r="38" spans="1:28" s="73" customFormat="1" ht="21" customHeight="1">
      <c r="A38" s="191"/>
      <c r="B38" s="608" t="s">
        <v>1550</v>
      </c>
      <c r="C38" s="609">
        <f>+C36-C37</f>
        <v>0</v>
      </c>
      <c r="D38" s="609">
        <f t="shared" ref="D38:E38" si="2">+D36-D37</f>
        <v>0</v>
      </c>
      <c r="E38" s="610">
        <f t="shared" si="2"/>
        <v>0</v>
      </c>
      <c r="F38" s="191"/>
      <c r="G38" s="191"/>
      <c r="H38" s="161"/>
      <c r="I38" s="161"/>
      <c r="J38" s="161"/>
      <c r="K38" s="161"/>
      <c r="L38" s="161"/>
      <c r="M38" s="161"/>
      <c r="N38" s="161"/>
      <c r="O38" s="161"/>
      <c r="P38" s="191"/>
      <c r="R38" s="19"/>
      <c r="S38" s="19"/>
      <c r="T38" s="19"/>
    </row>
    <row r="39" spans="1:28" s="73" customFormat="1" ht="21" customHeight="1" thickBot="1">
      <c r="A39" s="191"/>
      <c r="B39" s="618" t="s">
        <v>1737</v>
      </c>
      <c r="C39" s="483"/>
      <c r="D39" s="483"/>
      <c r="E39" s="484"/>
      <c r="F39" s="191"/>
      <c r="G39" s="191" t="s">
        <v>1606</v>
      </c>
      <c r="H39" s="161"/>
      <c r="I39" s="161"/>
      <c r="J39" s="161"/>
      <c r="K39" s="161"/>
      <c r="L39" s="161"/>
      <c r="M39" s="161"/>
      <c r="N39" s="161"/>
      <c r="O39" s="161"/>
      <c r="P39" s="191"/>
      <c r="R39" s="19"/>
      <c r="S39" s="19"/>
      <c r="T39" s="19"/>
    </row>
    <row r="40" spans="1:28" s="73" customFormat="1" ht="21" customHeight="1" thickBot="1">
      <c r="A40" s="191"/>
      <c r="B40" s="611" t="s">
        <v>175</v>
      </c>
      <c r="C40" s="612">
        <f>+C38-C39</f>
        <v>0</v>
      </c>
      <c r="D40" s="612">
        <f t="shared" ref="D40:E40" si="3">+D38-D39</f>
        <v>0</v>
      </c>
      <c r="E40" s="613">
        <f t="shared" si="3"/>
        <v>0</v>
      </c>
      <c r="F40" s="161"/>
      <c r="G40" s="191"/>
      <c r="H40" s="161"/>
      <c r="I40" s="161"/>
      <c r="J40" s="161"/>
      <c r="K40" s="161"/>
      <c r="L40" s="161"/>
      <c r="M40" s="161"/>
      <c r="N40" s="161"/>
      <c r="O40" s="161"/>
      <c r="P40" s="191"/>
      <c r="R40" s="19"/>
      <c r="S40" s="19"/>
      <c r="T40" s="19"/>
    </row>
    <row r="41" spans="1:28" ht="43.5" customHeight="1" thickTop="1">
      <c r="A41" s="161"/>
      <c r="B41" s="758" t="s">
        <v>1738</v>
      </c>
      <c r="C41" s="758"/>
      <c r="D41" s="758"/>
      <c r="E41" s="758"/>
      <c r="F41" s="161"/>
      <c r="G41" s="191"/>
      <c r="H41" s="161"/>
      <c r="I41" s="161"/>
      <c r="J41" s="161"/>
      <c r="K41" s="161"/>
      <c r="L41" s="161"/>
      <c r="M41" s="161"/>
      <c r="N41" s="161"/>
      <c r="O41" s="161"/>
      <c r="P41" s="161"/>
      <c r="T41" s="19"/>
      <c r="U41" s="73"/>
      <c r="V41" s="2"/>
      <c r="W41" s="2"/>
      <c r="Z41" s="78"/>
      <c r="AA41" s="78"/>
      <c r="AB41" s="78"/>
    </row>
    <row r="42" spans="1:28" ht="30.75" customHeight="1">
      <c r="A42" s="161"/>
      <c r="B42" s="759" t="s">
        <v>1732</v>
      </c>
      <c r="C42" s="759"/>
      <c r="D42" s="759"/>
      <c r="E42" s="759"/>
      <c r="F42" s="161"/>
      <c r="G42" s="191"/>
      <c r="H42" s="161"/>
      <c r="I42" s="161"/>
      <c r="J42" s="161"/>
      <c r="K42" s="161"/>
      <c r="L42" s="161"/>
      <c r="M42" s="161"/>
      <c r="N42" s="161"/>
      <c r="O42" s="161"/>
      <c r="P42" s="161"/>
      <c r="T42" s="19"/>
      <c r="U42" s="73"/>
      <c r="V42" s="2"/>
      <c r="W42" s="2"/>
      <c r="Z42" s="78"/>
      <c r="AA42" s="78"/>
      <c r="AB42" s="78"/>
    </row>
    <row r="43" spans="1:28" ht="25.5" customHeight="1">
      <c r="A43" s="191"/>
      <c r="B43" s="688"/>
      <c r="C43" s="161"/>
      <c r="D43" s="161"/>
      <c r="E43" s="161"/>
      <c r="F43" s="161"/>
      <c r="G43" s="191"/>
      <c r="H43" s="161"/>
      <c r="I43" s="161"/>
      <c r="J43" s="161"/>
      <c r="K43" s="161"/>
      <c r="L43" s="161"/>
      <c r="M43" s="161"/>
      <c r="N43" s="161"/>
      <c r="O43" s="161"/>
      <c r="P43" s="191"/>
      <c r="Q43" s="19"/>
      <c r="R43" s="2"/>
      <c r="S43" s="2"/>
      <c r="T43" s="19"/>
      <c r="U43" s="73"/>
    </row>
    <row r="44" spans="1:28">
      <c r="A44" s="161"/>
      <c r="B44" s="161"/>
      <c r="C44" s="161"/>
      <c r="D44" s="161"/>
      <c r="E44" s="161"/>
      <c r="F44" s="161"/>
      <c r="G44" s="191"/>
      <c r="H44" s="161"/>
      <c r="I44" s="161"/>
      <c r="J44" s="161"/>
      <c r="K44" s="161"/>
      <c r="L44" s="161"/>
      <c r="M44" s="161"/>
      <c r="N44" s="161"/>
      <c r="O44" s="161"/>
      <c r="P44" s="161"/>
      <c r="Q44" s="2"/>
      <c r="R44" s="2"/>
      <c r="S44" s="2"/>
      <c r="T44" s="19"/>
      <c r="U44" s="73"/>
    </row>
    <row r="45" spans="1:28">
      <c r="A45" s="161"/>
      <c r="B45" s="161"/>
      <c r="C45" s="161"/>
      <c r="D45" s="161"/>
      <c r="E45" s="161"/>
      <c r="F45" s="161"/>
      <c r="G45" s="191"/>
      <c r="H45" s="161"/>
      <c r="I45" s="161"/>
      <c r="J45" s="161"/>
      <c r="K45" s="161"/>
      <c r="L45" s="161"/>
      <c r="M45" s="161"/>
      <c r="N45" s="161"/>
      <c r="O45" s="161"/>
      <c r="P45" s="161"/>
      <c r="Q45" s="2"/>
      <c r="R45" s="2"/>
      <c r="S45" s="2"/>
      <c r="T45" s="19"/>
      <c r="U45" s="73"/>
    </row>
    <row r="46" spans="1:28">
      <c r="A46" s="161"/>
      <c r="B46" s="161"/>
      <c r="C46" s="161"/>
      <c r="D46" s="161"/>
      <c r="E46" s="161"/>
      <c r="F46" s="161"/>
      <c r="G46" s="191"/>
      <c r="H46" s="161"/>
      <c r="I46" s="161"/>
      <c r="J46" s="161"/>
      <c r="K46" s="161"/>
      <c r="L46" s="161"/>
      <c r="M46" s="161"/>
      <c r="N46" s="161"/>
      <c r="O46" s="161"/>
      <c r="P46" s="161"/>
      <c r="Q46" s="2"/>
      <c r="R46" s="2"/>
      <c r="S46" s="2"/>
      <c r="T46" s="19"/>
      <c r="U46" s="73"/>
    </row>
    <row r="47" spans="1:28">
      <c r="A47" s="161"/>
      <c r="B47" s="161"/>
      <c r="C47" s="161"/>
      <c r="D47" s="161"/>
      <c r="E47" s="161"/>
      <c r="F47" s="161"/>
      <c r="G47" s="191"/>
      <c r="H47" s="161"/>
      <c r="I47" s="161"/>
      <c r="J47" s="161"/>
      <c r="K47" s="161"/>
      <c r="L47" s="161"/>
      <c r="M47" s="161"/>
      <c r="N47" s="161"/>
      <c r="O47" s="161"/>
      <c r="P47" s="161"/>
      <c r="Q47" s="2"/>
      <c r="R47" s="2"/>
      <c r="S47" s="2"/>
      <c r="T47" s="19"/>
      <c r="U47" s="73"/>
    </row>
    <row r="48" spans="1:28">
      <c r="A48" s="161"/>
      <c r="B48" s="161"/>
      <c r="C48" s="161"/>
      <c r="D48" s="161"/>
      <c r="E48" s="161"/>
      <c r="F48" s="161"/>
      <c r="G48" s="191"/>
      <c r="H48" s="161"/>
      <c r="I48" s="161"/>
      <c r="J48" s="161"/>
      <c r="K48" s="161"/>
      <c r="L48" s="161"/>
      <c r="M48" s="161"/>
      <c r="N48" s="161"/>
      <c r="O48" s="161"/>
      <c r="P48" s="161"/>
      <c r="Q48" s="2"/>
      <c r="R48" s="2"/>
      <c r="S48" s="2"/>
      <c r="T48" s="19"/>
      <c r="U48" s="73"/>
    </row>
    <row r="49" spans="1:21">
      <c r="A49" s="161"/>
      <c r="B49" s="161"/>
      <c r="C49" s="161"/>
      <c r="D49" s="161"/>
      <c r="E49" s="161"/>
      <c r="F49" s="161"/>
      <c r="G49" s="191"/>
      <c r="H49" s="161"/>
      <c r="I49" s="161"/>
      <c r="J49" s="161"/>
      <c r="K49" s="161"/>
      <c r="L49" s="161"/>
      <c r="M49" s="161"/>
      <c r="N49" s="161"/>
      <c r="O49" s="161"/>
      <c r="P49" s="161"/>
      <c r="Q49" s="2"/>
      <c r="R49" s="2"/>
      <c r="S49" s="2"/>
      <c r="T49" s="19"/>
      <c r="U49" s="73"/>
    </row>
    <row r="50" spans="1:21">
      <c r="A50" s="161"/>
      <c r="B50" s="161"/>
      <c r="C50" s="161"/>
      <c r="D50" s="161"/>
      <c r="E50" s="161"/>
      <c r="F50" s="161"/>
      <c r="G50" s="191"/>
      <c r="H50" s="161"/>
      <c r="I50" s="161"/>
      <c r="J50" s="161"/>
      <c r="K50" s="161"/>
      <c r="L50" s="161"/>
      <c r="M50" s="161"/>
      <c r="N50" s="161"/>
      <c r="O50" s="161"/>
      <c r="P50" s="161"/>
      <c r="Q50" s="2"/>
      <c r="R50" s="2"/>
      <c r="S50" s="2"/>
      <c r="T50" s="19"/>
    </row>
    <row r="51" spans="1:21">
      <c r="A51" s="161"/>
      <c r="B51" s="161"/>
      <c r="C51" s="161"/>
      <c r="D51" s="161"/>
      <c r="E51" s="161"/>
      <c r="F51" s="161"/>
      <c r="G51" s="191"/>
      <c r="H51" s="161"/>
      <c r="I51" s="161"/>
      <c r="J51" s="161"/>
      <c r="K51" s="161"/>
      <c r="L51" s="161"/>
      <c r="M51" s="161"/>
      <c r="N51" s="161"/>
      <c r="O51" s="161"/>
      <c r="P51" s="161"/>
      <c r="Q51" s="2"/>
      <c r="R51" s="2"/>
      <c r="S51" s="2"/>
    </row>
    <row r="52" spans="1:21">
      <c r="A52" s="161"/>
      <c r="B52" s="161"/>
      <c r="C52" s="161"/>
      <c r="D52" s="161"/>
      <c r="E52" s="161"/>
      <c r="F52" s="161"/>
      <c r="G52" s="191"/>
      <c r="H52" s="161"/>
      <c r="I52" s="161"/>
      <c r="J52" s="161"/>
      <c r="K52" s="161"/>
      <c r="L52" s="161"/>
      <c r="M52" s="161"/>
      <c r="N52" s="161"/>
      <c r="O52" s="161"/>
      <c r="P52" s="161"/>
      <c r="Q52" s="2"/>
      <c r="R52" s="2"/>
      <c r="S52" s="2"/>
    </row>
    <row r="53" spans="1:21">
      <c r="A53" s="161"/>
      <c r="B53" s="161"/>
      <c r="C53" s="161"/>
      <c r="D53" s="161"/>
      <c r="E53" s="161"/>
      <c r="F53" s="161"/>
      <c r="G53" s="191"/>
      <c r="H53" s="161"/>
      <c r="I53" s="161"/>
      <c r="J53" s="161"/>
      <c r="K53" s="161"/>
      <c r="L53" s="161"/>
      <c r="M53" s="161"/>
      <c r="N53" s="161"/>
      <c r="O53" s="161"/>
      <c r="P53" s="161"/>
      <c r="Q53" s="2"/>
      <c r="R53" s="2"/>
      <c r="S53" s="2"/>
      <c r="T53" s="2"/>
    </row>
    <row r="54" spans="1:21">
      <c r="A54" s="161"/>
      <c r="B54" s="161"/>
      <c r="C54" s="161"/>
      <c r="D54" s="161"/>
      <c r="E54" s="161"/>
      <c r="F54" s="161"/>
      <c r="G54" s="161"/>
      <c r="H54" s="161"/>
      <c r="I54" s="161"/>
      <c r="J54" s="161"/>
      <c r="K54" s="161"/>
      <c r="L54" s="161"/>
      <c r="M54" s="161"/>
      <c r="N54" s="161"/>
      <c r="O54" s="161"/>
      <c r="P54" s="161"/>
      <c r="Q54" s="2"/>
      <c r="R54" s="2"/>
      <c r="S54" s="2"/>
      <c r="T54" s="2"/>
    </row>
    <row r="55" spans="1:21">
      <c r="A55" s="161"/>
      <c r="B55" s="161"/>
      <c r="C55" s="161"/>
      <c r="D55" s="161"/>
      <c r="E55" s="161"/>
      <c r="F55" s="161"/>
      <c r="G55" s="161"/>
      <c r="H55" s="161"/>
      <c r="I55" s="161"/>
      <c r="J55" s="161"/>
      <c r="K55" s="161"/>
      <c r="L55" s="161"/>
      <c r="M55" s="161"/>
      <c r="N55" s="161"/>
      <c r="O55" s="161"/>
      <c r="P55" s="161"/>
      <c r="Q55" s="2"/>
      <c r="R55" s="2"/>
      <c r="S55" s="2"/>
      <c r="T55" s="2"/>
    </row>
    <row r="56" spans="1:21">
      <c r="A56" s="161"/>
      <c r="B56" s="161"/>
      <c r="C56" s="161"/>
      <c r="D56" s="161"/>
      <c r="E56" s="161"/>
      <c r="F56" s="161"/>
      <c r="G56" s="161"/>
      <c r="H56" s="161"/>
      <c r="I56" s="161"/>
      <c r="J56" s="161"/>
      <c r="K56" s="161"/>
      <c r="L56" s="161"/>
      <c r="M56" s="161"/>
      <c r="N56" s="161"/>
      <c r="O56" s="161"/>
      <c r="P56" s="161"/>
      <c r="Q56" s="2"/>
      <c r="R56" s="2"/>
      <c r="S56" s="2"/>
      <c r="T56" s="2"/>
    </row>
    <row r="57" spans="1:21">
      <c r="A57" s="161"/>
      <c r="B57" s="161"/>
      <c r="C57" s="161"/>
      <c r="D57" s="161"/>
      <c r="E57" s="161"/>
      <c r="F57" s="161"/>
      <c r="G57" s="161"/>
      <c r="H57" s="161"/>
      <c r="I57" s="161"/>
      <c r="J57" s="161"/>
      <c r="K57" s="161"/>
      <c r="L57" s="161"/>
      <c r="M57" s="161"/>
      <c r="N57" s="161"/>
      <c r="O57" s="161"/>
      <c r="P57" s="161"/>
      <c r="Q57" s="2"/>
      <c r="R57" s="2"/>
      <c r="S57" s="2"/>
      <c r="T57" s="2"/>
    </row>
    <row r="58" spans="1:21">
      <c r="A58" s="161"/>
      <c r="B58" s="161"/>
      <c r="C58" s="161"/>
      <c r="D58" s="161"/>
      <c r="E58" s="161"/>
      <c r="F58" s="161"/>
      <c r="G58" s="161"/>
      <c r="H58" s="161"/>
      <c r="I58" s="161"/>
      <c r="J58" s="161"/>
      <c r="K58" s="161"/>
      <c r="L58" s="161"/>
      <c r="M58" s="161"/>
      <c r="N58" s="161"/>
      <c r="O58" s="161"/>
      <c r="P58" s="161"/>
      <c r="Q58" s="2"/>
      <c r="R58" s="2"/>
      <c r="S58" s="2"/>
      <c r="T58" s="2"/>
    </row>
    <row r="59" spans="1:21">
      <c r="A59" s="161"/>
      <c r="B59" s="161"/>
      <c r="C59" s="161"/>
      <c r="D59" s="161"/>
      <c r="E59" s="161"/>
      <c r="F59" s="161"/>
      <c r="G59" s="161"/>
      <c r="H59" s="161"/>
      <c r="I59" s="161"/>
      <c r="J59" s="161"/>
      <c r="K59" s="161"/>
      <c r="L59" s="161"/>
      <c r="M59" s="161"/>
      <c r="N59" s="161"/>
      <c r="O59" s="161"/>
      <c r="P59" s="161"/>
      <c r="Q59" s="2"/>
      <c r="R59" s="2"/>
      <c r="S59" s="2"/>
      <c r="T59" s="2"/>
    </row>
    <row r="60" spans="1:21">
      <c r="A60" s="161"/>
      <c r="B60" s="161"/>
      <c r="C60" s="161"/>
      <c r="D60" s="161"/>
      <c r="E60" s="161"/>
      <c r="F60" s="161"/>
      <c r="G60" s="161"/>
      <c r="H60" s="161"/>
      <c r="I60" s="161"/>
      <c r="J60" s="161"/>
      <c r="K60" s="161"/>
      <c r="L60" s="161"/>
      <c r="M60" s="161"/>
      <c r="N60" s="161"/>
      <c r="O60" s="161"/>
      <c r="P60" s="161"/>
      <c r="Q60" s="2"/>
      <c r="R60" s="2"/>
      <c r="S60" s="2"/>
      <c r="T60" s="2"/>
    </row>
    <row r="61" spans="1:21">
      <c r="A61" s="161"/>
      <c r="B61" s="161"/>
      <c r="C61" s="161"/>
      <c r="D61" s="161"/>
      <c r="E61" s="161"/>
      <c r="F61" s="161"/>
      <c r="G61" s="161"/>
      <c r="H61" s="161"/>
      <c r="I61" s="161"/>
      <c r="J61" s="161"/>
      <c r="K61" s="161"/>
      <c r="L61" s="161"/>
      <c r="M61" s="161"/>
      <c r="N61" s="161"/>
      <c r="O61" s="161"/>
      <c r="P61" s="161"/>
      <c r="Q61" s="2"/>
      <c r="R61" s="2"/>
      <c r="S61" s="2"/>
      <c r="T61" s="2"/>
    </row>
    <row r="62" spans="1:21">
      <c r="A62" s="161"/>
      <c r="B62" s="161"/>
      <c r="C62" s="161"/>
      <c r="D62" s="161"/>
      <c r="E62" s="161"/>
      <c r="F62" s="161"/>
      <c r="G62" s="161"/>
      <c r="H62" s="161"/>
      <c r="I62" s="161"/>
      <c r="J62" s="161"/>
      <c r="K62" s="161"/>
      <c r="L62" s="161"/>
      <c r="M62" s="161"/>
      <c r="N62" s="161"/>
      <c r="O62" s="161"/>
      <c r="P62" s="161"/>
      <c r="Q62" s="2"/>
      <c r="R62" s="2"/>
      <c r="S62" s="2"/>
      <c r="T62" s="2"/>
    </row>
    <row r="63" spans="1:21">
      <c r="A63" s="161"/>
      <c r="B63" s="161"/>
      <c r="C63" s="161"/>
      <c r="D63" s="161"/>
      <c r="E63" s="161"/>
      <c r="F63" s="161"/>
      <c r="G63" s="161"/>
      <c r="H63" s="161"/>
      <c r="I63" s="161"/>
      <c r="J63" s="161"/>
      <c r="K63" s="161"/>
      <c r="L63" s="161"/>
      <c r="M63" s="161"/>
      <c r="N63" s="161"/>
      <c r="O63" s="161"/>
      <c r="P63" s="161"/>
      <c r="Q63" s="2"/>
      <c r="R63" s="2"/>
      <c r="S63" s="2"/>
      <c r="T63" s="2"/>
    </row>
    <row r="64" spans="1:21">
      <c r="A64" s="161"/>
      <c r="B64" s="161"/>
      <c r="C64" s="161"/>
      <c r="D64" s="161"/>
      <c r="E64" s="161"/>
      <c r="F64" s="161"/>
      <c r="G64" s="161"/>
      <c r="H64" s="161"/>
      <c r="I64" s="161"/>
      <c r="J64" s="161"/>
      <c r="K64" s="161"/>
      <c r="L64" s="161"/>
      <c r="M64" s="161"/>
      <c r="N64" s="161"/>
      <c r="O64" s="161"/>
      <c r="P64" s="161"/>
      <c r="Q64" s="2"/>
      <c r="R64" s="2"/>
      <c r="S64" s="2"/>
      <c r="T64" s="2"/>
    </row>
    <row r="65" spans="1:20">
      <c r="A65" s="161"/>
      <c r="B65" s="161"/>
      <c r="C65" s="161"/>
      <c r="D65" s="161"/>
      <c r="E65" s="161"/>
      <c r="F65" s="161"/>
      <c r="G65" s="161"/>
      <c r="H65" s="161"/>
      <c r="I65" s="161"/>
      <c r="J65" s="161"/>
      <c r="K65" s="161"/>
      <c r="L65" s="161"/>
      <c r="M65" s="161"/>
      <c r="N65" s="161"/>
      <c r="O65" s="161"/>
      <c r="P65" s="161"/>
      <c r="Q65" s="2"/>
      <c r="R65" s="2"/>
      <c r="S65" s="2"/>
      <c r="T65" s="2"/>
    </row>
    <row r="66" spans="1:20">
      <c r="A66" s="161"/>
      <c r="B66" s="161"/>
      <c r="C66" s="161"/>
      <c r="D66" s="161"/>
      <c r="E66" s="161"/>
      <c r="F66" s="161"/>
      <c r="G66" s="161"/>
      <c r="H66" s="161"/>
      <c r="I66" s="161"/>
      <c r="J66" s="161"/>
      <c r="K66" s="161"/>
      <c r="L66" s="161"/>
      <c r="M66" s="161"/>
      <c r="N66" s="161"/>
      <c r="O66" s="161"/>
      <c r="P66" s="161"/>
      <c r="Q66" s="2"/>
      <c r="R66" s="2"/>
      <c r="S66" s="2"/>
      <c r="T66" s="2"/>
    </row>
    <row r="67" spans="1:20">
      <c r="A67" s="161"/>
      <c r="B67" s="161"/>
      <c r="C67" s="161"/>
      <c r="D67" s="161"/>
      <c r="E67" s="161"/>
      <c r="F67" s="161"/>
      <c r="G67" s="161"/>
      <c r="H67" s="161"/>
      <c r="I67" s="161"/>
      <c r="J67" s="161"/>
      <c r="K67" s="161"/>
      <c r="L67" s="161"/>
      <c r="M67" s="161"/>
      <c r="N67" s="161"/>
      <c r="O67" s="161"/>
      <c r="P67" s="161"/>
      <c r="Q67" s="2"/>
      <c r="R67" s="2"/>
      <c r="S67" s="2"/>
      <c r="T67" s="2"/>
    </row>
    <row r="68" spans="1:20">
      <c r="A68" s="161"/>
      <c r="B68" s="161"/>
      <c r="C68" s="161"/>
      <c r="D68" s="161"/>
      <c r="E68" s="161"/>
      <c r="F68" s="161"/>
      <c r="G68" s="161"/>
      <c r="H68" s="161"/>
      <c r="I68" s="161"/>
      <c r="J68" s="161"/>
      <c r="K68" s="161"/>
      <c r="L68" s="161"/>
      <c r="M68" s="161"/>
      <c r="N68" s="161"/>
      <c r="O68" s="161"/>
      <c r="P68" s="161"/>
      <c r="Q68" s="2"/>
      <c r="R68" s="2"/>
      <c r="S68" s="2"/>
      <c r="T68" s="2"/>
    </row>
    <row r="69" spans="1:20">
      <c r="A69" s="161"/>
      <c r="B69" s="161"/>
      <c r="C69" s="161"/>
      <c r="D69" s="161"/>
      <c r="E69" s="161"/>
      <c r="F69" s="161"/>
      <c r="G69" s="161"/>
      <c r="H69" s="161"/>
      <c r="I69" s="161"/>
      <c r="J69" s="161"/>
      <c r="K69" s="161"/>
      <c r="L69" s="161"/>
      <c r="M69" s="161"/>
      <c r="N69" s="161"/>
      <c r="O69" s="161"/>
      <c r="P69" s="161"/>
      <c r="Q69" s="2"/>
      <c r="R69" s="2"/>
      <c r="S69" s="2"/>
      <c r="T69" s="2"/>
    </row>
    <row r="70" spans="1:20">
      <c r="A70" s="161"/>
      <c r="B70" s="161"/>
      <c r="C70" s="161"/>
      <c r="D70" s="161"/>
      <c r="E70" s="161"/>
      <c r="F70" s="161"/>
      <c r="G70" s="161"/>
      <c r="H70" s="161"/>
      <c r="I70" s="161"/>
      <c r="J70" s="161"/>
      <c r="K70" s="161"/>
      <c r="L70" s="161"/>
      <c r="M70" s="161"/>
      <c r="N70" s="161"/>
      <c r="O70" s="161"/>
      <c r="P70" s="161"/>
      <c r="Q70" s="2"/>
      <c r="R70" s="2"/>
      <c r="S70" s="2"/>
      <c r="T70" s="2"/>
    </row>
    <row r="71" spans="1:20">
      <c r="A71" s="161"/>
      <c r="B71" s="161"/>
      <c r="C71" s="161"/>
      <c r="D71" s="161"/>
      <c r="E71" s="161"/>
      <c r="F71" s="161"/>
      <c r="G71" s="161"/>
      <c r="H71" s="161"/>
      <c r="I71" s="161"/>
      <c r="J71" s="161"/>
      <c r="K71" s="161"/>
      <c r="L71" s="161"/>
      <c r="M71" s="161"/>
      <c r="N71" s="161"/>
      <c r="O71" s="161"/>
      <c r="P71" s="161"/>
      <c r="Q71" s="2"/>
      <c r="R71" s="2"/>
      <c r="S71" s="2"/>
      <c r="T71" s="2"/>
    </row>
    <row r="72" spans="1:20">
      <c r="A72" s="161"/>
      <c r="B72" s="161"/>
      <c r="C72" s="161"/>
      <c r="D72" s="161"/>
      <c r="E72" s="161"/>
      <c r="F72" s="161"/>
      <c r="G72" s="161"/>
      <c r="H72" s="161"/>
      <c r="I72" s="161"/>
      <c r="J72" s="161"/>
      <c r="K72" s="161"/>
      <c r="L72" s="161"/>
      <c r="M72" s="161"/>
      <c r="N72" s="161"/>
      <c r="O72" s="161"/>
      <c r="P72" s="161"/>
      <c r="Q72" s="2"/>
      <c r="R72" s="2"/>
      <c r="S72" s="2"/>
      <c r="T72" s="2"/>
    </row>
    <row r="73" spans="1:20">
      <c r="A73" s="161"/>
      <c r="B73" s="161"/>
      <c r="C73" s="161"/>
      <c r="D73" s="161"/>
      <c r="E73" s="161"/>
      <c r="F73" s="161"/>
      <c r="G73" s="161"/>
      <c r="H73" s="161"/>
      <c r="I73" s="161"/>
      <c r="J73" s="161"/>
      <c r="K73" s="161"/>
      <c r="L73" s="161"/>
      <c r="M73" s="161"/>
      <c r="N73" s="161"/>
      <c r="O73" s="161"/>
      <c r="P73" s="161"/>
      <c r="Q73" s="2"/>
      <c r="R73" s="2"/>
      <c r="S73" s="2"/>
      <c r="T73" s="2"/>
    </row>
    <row r="74" spans="1:20">
      <c r="A74" s="161"/>
      <c r="B74" s="161"/>
      <c r="C74" s="161"/>
      <c r="D74" s="161"/>
      <c r="E74" s="161"/>
      <c r="F74" s="161"/>
      <c r="G74" s="161"/>
      <c r="H74" s="161"/>
      <c r="I74" s="161"/>
      <c r="J74" s="161"/>
      <c r="K74" s="161"/>
      <c r="L74" s="161"/>
      <c r="M74" s="161"/>
      <c r="N74" s="161"/>
      <c r="O74" s="161"/>
      <c r="P74" s="161"/>
      <c r="Q74" s="2"/>
      <c r="R74" s="2"/>
      <c r="S74" s="2"/>
      <c r="T74" s="2"/>
    </row>
    <row r="75" spans="1:20">
      <c r="A75" s="161"/>
      <c r="B75" s="161"/>
      <c r="C75" s="161"/>
      <c r="D75" s="161"/>
      <c r="E75" s="161"/>
      <c r="F75" s="161"/>
      <c r="G75" s="161"/>
      <c r="H75" s="161"/>
      <c r="I75" s="161"/>
      <c r="J75" s="161"/>
      <c r="K75" s="161"/>
      <c r="L75" s="161"/>
      <c r="M75" s="161"/>
      <c r="N75" s="161"/>
      <c r="O75" s="161"/>
      <c r="P75" s="161"/>
      <c r="Q75" s="2"/>
      <c r="R75" s="2"/>
      <c r="S75" s="2"/>
      <c r="T75" s="2"/>
    </row>
    <row r="76" spans="1:20">
      <c r="A76" s="161"/>
      <c r="B76" s="161"/>
      <c r="C76" s="161"/>
      <c r="D76" s="161"/>
      <c r="E76" s="161"/>
      <c r="F76" s="161"/>
      <c r="G76" s="161"/>
      <c r="H76" s="161"/>
      <c r="I76" s="161"/>
      <c r="J76" s="161"/>
      <c r="K76" s="161"/>
      <c r="L76" s="161"/>
      <c r="M76" s="161"/>
      <c r="N76" s="161"/>
      <c r="O76" s="161"/>
      <c r="P76" s="161"/>
      <c r="Q76" s="2"/>
      <c r="R76" s="2"/>
      <c r="S76" s="2"/>
      <c r="T76" s="2"/>
    </row>
    <row r="77" spans="1:20">
      <c r="A77" s="161"/>
      <c r="B77" s="161"/>
      <c r="C77" s="161"/>
      <c r="D77" s="161"/>
      <c r="E77" s="161"/>
      <c r="F77" s="161"/>
      <c r="G77" s="161"/>
      <c r="H77" s="161"/>
      <c r="I77" s="161"/>
      <c r="J77" s="161"/>
      <c r="K77" s="161"/>
      <c r="L77" s="161"/>
      <c r="M77" s="161"/>
      <c r="N77" s="161"/>
      <c r="O77" s="161"/>
      <c r="P77" s="161"/>
      <c r="Q77" s="2"/>
      <c r="R77" s="2"/>
      <c r="S77" s="2"/>
      <c r="T77" s="2"/>
    </row>
    <row r="78" spans="1:20">
      <c r="A78" s="161"/>
      <c r="B78" s="161"/>
      <c r="C78" s="161"/>
      <c r="D78" s="161"/>
      <c r="E78" s="161"/>
      <c r="F78" s="161"/>
      <c r="G78" s="161"/>
      <c r="H78" s="161"/>
      <c r="I78" s="161"/>
      <c r="J78" s="161"/>
      <c r="K78" s="161"/>
      <c r="L78" s="161"/>
      <c r="M78" s="161"/>
      <c r="N78" s="161"/>
      <c r="O78" s="161"/>
      <c r="P78" s="161"/>
      <c r="Q78" s="2"/>
      <c r="R78" s="2"/>
      <c r="S78" s="2"/>
      <c r="T78" s="2"/>
    </row>
    <row r="79" spans="1:20">
      <c r="A79" s="161"/>
      <c r="B79" s="161"/>
      <c r="C79" s="161"/>
      <c r="D79" s="161"/>
      <c r="E79" s="161"/>
      <c r="F79" s="161"/>
      <c r="G79" s="161"/>
      <c r="H79" s="161"/>
      <c r="I79" s="161"/>
      <c r="J79" s="161"/>
      <c r="K79" s="161"/>
      <c r="L79" s="161"/>
      <c r="M79" s="161"/>
      <c r="N79" s="161"/>
      <c r="O79" s="161"/>
      <c r="P79" s="161"/>
      <c r="Q79" s="2"/>
      <c r="R79" s="2"/>
      <c r="S79" s="2"/>
      <c r="T79" s="2"/>
    </row>
    <row r="80" spans="1:20">
      <c r="A80" s="161"/>
      <c r="B80" s="161"/>
      <c r="C80" s="161"/>
      <c r="D80" s="161"/>
      <c r="E80" s="161"/>
      <c r="F80" s="161"/>
      <c r="G80" s="161"/>
      <c r="H80" s="161"/>
      <c r="I80" s="161"/>
      <c r="J80" s="161"/>
      <c r="K80" s="161"/>
      <c r="L80" s="161"/>
      <c r="M80" s="161"/>
      <c r="N80" s="161"/>
      <c r="O80" s="161"/>
      <c r="P80" s="161"/>
      <c r="Q80" s="2"/>
      <c r="R80" s="2"/>
      <c r="S80" s="2"/>
      <c r="T80" s="2"/>
    </row>
    <row r="81" spans="1:20">
      <c r="A81" s="161"/>
      <c r="B81" s="161"/>
      <c r="C81" s="161"/>
      <c r="D81" s="161"/>
      <c r="E81" s="161"/>
      <c r="F81" s="161"/>
      <c r="G81" s="161"/>
      <c r="H81" s="161"/>
      <c r="I81" s="161"/>
      <c r="J81" s="161"/>
      <c r="K81" s="161"/>
      <c r="L81" s="161"/>
      <c r="M81" s="161"/>
      <c r="N81" s="161"/>
      <c r="O81" s="161"/>
      <c r="P81" s="161"/>
      <c r="Q81" s="2"/>
      <c r="R81" s="2"/>
      <c r="S81" s="2"/>
      <c r="T81" s="2"/>
    </row>
    <row r="82" spans="1:20">
      <c r="A82" s="161"/>
      <c r="B82" s="161"/>
      <c r="C82" s="161"/>
      <c r="D82" s="161"/>
      <c r="E82" s="161"/>
      <c r="F82" s="161"/>
      <c r="G82" s="161"/>
      <c r="H82" s="161"/>
      <c r="I82" s="161"/>
      <c r="J82" s="161"/>
      <c r="K82" s="161"/>
      <c r="L82" s="161"/>
      <c r="M82" s="161"/>
      <c r="N82" s="161"/>
      <c r="O82" s="161"/>
      <c r="P82" s="161"/>
      <c r="Q82" s="2"/>
      <c r="R82" s="2"/>
      <c r="S82" s="2"/>
      <c r="T82" s="2"/>
    </row>
    <row r="83" spans="1:20">
      <c r="A83" s="161"/>
      <c r="B83" s="161"/>
      <c r="C83" s="161"/>
      <c r="D83" s="161"/>
      <c r="E83" s="161"/>
      <c r="F83" s="161"/>
      <c r="G83" s="161"/>
      <c r="H83" s="161"/>
      <c r="I83" s="161"/>
      <c r="J83" s="161"/>
      <c r="K83" s="161"/>
      <c r="L83" s="161"/>
      <c r="M83" s="161"/>
      <c r="N83" s="161"/>
      <c r="O83" s="161"/>
      <c r="P83" s="161"/>
      <c r="Q83" s="2"/>
      <c r="R83" s="2"/>
      <c r="S83" s="2"/>
      <c r="T83" s="2"/>
    </row>
    <row r="84" spans="1:20">
      <c r="A84" s="161"/>
      <c r="B84" s="161"/>
      <c r="C84" s="161"/>
      <c r="D84" s="161"/>
      <c r="E84" s="161"/>
      <c r="F84" s="161"/>
      <c r="G84" s="161"/>
      <c r="H84" s="161"/>
      <c r="I84" s="161"/>
      <c r="J84" s="161"/>
      <c r="K84" s="161"/>
      <c r="L84" s="161"/>
      <c r="M84" s="161"/>
      <c r="N84" s="161"/>
      <c r="O84" s="161"/>
      <c r="P84" s="161"/>
      <c r="Q84" s="2"/>
      <c r="R84" s="2"/>
      <c r="S84" s="2"/>
      <c r="T84" s="2"/>
    </row>
    <row r="85" spans="1:20">
      <c r="A85" s="161"/>
      <c r="B85" s="161"/>
      <c r="C85" s="161"/>
      <c r="D85" s="161"/>
      <c r="E85" s="161"/>
      <c r="F85" s="161"/>
      <c r="G85" s="161"/>
      <c r="H85" s="161"/>
      <c r="I85" s="161"/>
      <c r="J85" s="161"/>
      <c r="K85" s="161"/>
      <c r="L85" s="161"/>
      <c r="M85" s="161"/>
      <c r="N85" s="161"/>
      <c r="O85" s="161"/>
      <c r="P85" s="161"/>
      <c r="Q85" s="2"/>
      <c r="R85" s="2"/>
      <c r="S85" s="2"/>
      <c r="T85" s="2"/>
    </row>
    <row r="86" spans="1:20">
      <c r="A86" s="161"/>
      <c r="B86" s="161"/>
      <c r="C86" s="161"/>
      <c r="D86" s="161"/>
      <c r="E86" s="161"/>
      <c r="F86" s="161"/>
      <c r="G86" s="161"/>
      <c r="H86" s="161"/>
      <c r="I86" s="161"/>
      <c r="J86" s="161"/>
      <c r="K86" s="161"/>
      <c r="L86" s="161"/>
      <c r="M86" s="161"/>
      <c r="N86" s="161"/>
      <c r="O86" s="161"/>
      <c r="P86" s="161"/>
      <c r="Q86" s="2"/>
      <c r="R86" s="2"/>
      <c r="S86" s="2"/>
      <c r="T86" s="2"/>
    </row>
    <row r="87" spans="1:20">
      <c r="A87" s="161"/>
      <c r="B87" s="161"/>
      <c r="C87" s="161"/>
      <c r="D87" s="161"/>
      <c r="E87" s="161"/>
      <c r="F87" s="161"/>
      <c r="G87" s="161"/>
      <c r="H87" s="161"/>
      <c r="I87" s="161"/>
      <c r="J87" s="161"/>
      <c r="K87" s="161"/>
      <c r="L87" s="161"/>
      <c r="M87" s="161"/>
      <c r="N87" s="161"/>
      <c r="O87" s="161"/>
      <c r="P87" s="161"/>
      <c r="Q87" s="2"/>
      <c r="R87" s="2"/>
      <c r="S87" s="2"/>
      <c r="T87" s="2"/>
    </row>
    <row r="88" spans="1:20">
      <c r="A88" s="161"/>
      <c r="B88" s="161"/>
      <c r="C88" s="161"/>
      <c r="D88" s="161"/>
      <c r="E88" s="161"/>
      <c r="F88" s="161"/>
      <c r="G88" s="161"/>
      <c r="H88" s="161"/>
      <c r="I88" s="161"/>
      <c r="J88" s="161"/>
      <c r="K88" s="161"/>
      <c r="L88" s="161"/>
      <c r="M88" s="161"/>
      <c r="N88" s="161"/>
      <c r="O88" s="161"/>
      <c r="P88" s="161"/>
      <c r="Q88" s="2"/>
      <c r="R88" s="2"/>
      <c r="S88" s="2"/>
      <c r="T88" s="2"/>
    </row>
    <row r="89" spans="1:20">
      <c r="A89" s="161"/>
      <c r="B89" s="161"/>
      <c r="C89" s="161"/>
      <c r="D89" s="161"/>
      <c r="E89" s="161"/>
      <c r="F89" s="161"/>
      <c r="G89" s="161"/>
      <c r="H89" s="161"/>
      <c r="I89" s="161"/>
      <c r="J89" s="161"/>
      <c r="K89" s="161"/>
      <c r="L89" s="161"/>
      <c r="M89" s="161"/>
      <c r="N89" s="161"/>
      <c r="O89" s="161"/>
      <c r="P89" s="161"/>
      <c r="Q89" s="2"/>
      <c r="R89" s="2"/>
      <c r="S89" s="2"/>
      <c r="T89" s="2"/>
    </row>
    <row r="90" spans="1:20">
      <c r="A90" s="161"/>
      <c r="B90" s="161"/>
      <c r="C90" s="161"/>
      <c r="D90" s="161"/>
      <c r="E90" s="161"/>
      <c r="F90" s="161"/>
      <c r="G90" s="161"/>
      <c r="H90" s="161"/>
      <c r="I90" s="161"/>
      <c r="J90" s="161"/>
      <c r="K90" s="161"/>
      <c r="L90" s="161"/>
      <c r="M90" s="161"/>
      <c r="N90" s="161"/>
      <c r="O90" s="161"/>
      <c r="P90" s="161"/>
      <c r="Q90" s="2"/>
      <c r="R90" s="2"/>
      <c r="S90" s="2"/>
      <c r="T90" s="2"/>
    </row>
    <row r="91" spans="1:20">
      <c r="A91" s="161"/>
      <c r="B91" s="161"/>
      <c r="C91" s="161"/>
      <c r="D91" s="161"/>
      <c r="E91" s="161"/>
      <c r="F91" s="161"/>
      <c r="G91" s="161"/>
      <c r="H91" s="161"/>
      <c r="I91" s="161"/>
      <c r="J91" s="161"/>
      <c r="K91" s="161"/>
      <c r="L91" s="161"/>
      <c r="M91" s="161"/>
      <c r="N91" s="161"/>
      <c r="O91" s="161"/>
      <c r="P91" s="161"/>
      <c r="Q91" s="2"/>
      <c r="R91" s="2"/>
      <c r="S91" s="2"/>
      <c r="T91" s="2"/>
    </row>
    <row r="92" spans="1:20">
      <c r="A92" s="161"/>
      <c r="B92" s="161"/>
      <c r="C92" s="161"/>
      <c r="D92" s="161"/>
      <c r="E92" s="161"/>
      <c r="F92" s="161"/>
      <c r="G92" s="161"/>
      <c r="H92" s="161"/>
      <c r="I92" s="161"/>
      <c r="J92" s="161"/>
      <c r="K92" s="161"/>
      <c r="L92" s="161"/>
      <c r="M92" s="161"/>
      <c r="N92" s="161"/>
      <c r="O92" s="161"/>
      <c r="P92" s="161"/>
      <c r="Q92" s="2"/>
      <c r="R92" s="2"/>
      <c r="S92" s="2"/>
      <c r="T92" s="2"/>
    </row>
    <row r="93" spans="1:20">
      <c r="A93" s="161"/>
      <c r="B93" s="161"/>
      <c r="C93" s="161"/>
      <c r="D93" s="161"/>
      <c r="E93" s="161"/>
      <c r="F93" s="161"/>
      <c r="G93" s="161"/>
      <c r="H93" s="161"/>
      <c r="I93" s="161"/>
      <c r="J93" s="161"/>
      <c r="K93" s="161"/>
      <c r="L93" s="161"/>
      <c r="M93" s="161"/>
      <c r="N93" s="161"/>
      <c r="O93" s="161"/>
      <c r="P93" s="161"/>
      <c r="Q93" s="2"/>
      <c r="R93" s="2"/>
      <c r="S93" s="2"/>
      <c r="T93" s="2"/>
    </row>
    <row r="94" spans="1:20">
      <c r="A94" s="161"/>
      <c r="B94" s="161"/>
      <c r="C94" s="161"/>
      <c r="D94" s="161"/>
      <c r="E94" s="161"/>
      <c r="F94" s="161"/>
      <c r="G94" s="161"/>
      <c r="H94" s="161"/>
      <c r="I94" s="161"/>
      <c r="J94" s="161"/>
      <c r="K94" s="161"/>
      <c r="L94" s="161"/>
      <c r="M94" s="161"/>
      <c r="N94" s="161"/>
      <c r="O94" s="161"/>
      <c r="P94" s="161"/>
      <c r="Q94" s="2"/>
      <c r="R94" s="2"/>
      <c r="S94" s="2"/>
      <c r="T94" s="2"/>
    </row>
    <row r="95" spans="1:20">
      <c r="A95" s="161"/>
      <c r="B95" s="161"/>
      <c r="C95" s="161"/>
      <c r="D95" s="161"/>
      <c r="E95" s="161"/>
      <c r="F95" s="161"/>
      <c r="G95" s="161"/>
      <c r="H95" s="161"/>
      <c r="I95" s="161"/>
      <c r="J95" s="161"/>
      <c r="K95" s="161"/>
      <c r="L95" s="161"/>
      <c r="M95" s="161"/>
      <c r="N95" s="161"/>
      <c r="O95" s="161"/>
      <c r="P95" s="161"/>
      <c r="Q95" s="2"/>
      <c r="R95" s="2"/>
      <c r="S95" s="2"/>
      <c r="T95" s="2"/>
    </row>
    <row r="96" spans="1:20">
      <c r="A96" s="161"/>
      <c r="B96" s="161"/>
      <c r="C96" s="161"/>
      <c r="D96" s="161"/>
      <c r="E96" s="161"/>
      <c r="F96" s="161"/>
      <c r="G96" s="161"/>
      <c r="H96" s="161"/>
      <c r="I96" s="161"/>
      <c r="J96" s="161"/>
      <c r="K96" s="161"/>
      <c r="L96" s="161"/>
      <c r="M96" s="161"/>
      <c r="N96" s="161"/>
      <c r="O96" s="161"/>
      <c r="P96" s="161"/>
      <c r="Q96" s="2"/>
      <c r="R96" s="2"/>
      <c r="S96" s="2"/>
      <c r="T96" s="2"/>
    </row>
    <row r="97" spans="1:20">
      <c r="A97" s="161"/>
      <c r="B97" s="161"/>
      <c r="C97" s="161"/>
      <c r="D97" s="161"/>
      <c r="E97" s="161"/>
      <c r="F97" s="161"/>
      <c r="G97" s="161"/>
      <c r="H97" s="161"/>
      <c r="I97" s="161"/>
      <c r="J97" s="161"/>
      <c r="K97" s="161"/>
      <c r="L97" s="161"/>
      <c r="M97" s="161"/>
      <c r="N97" s="161"/>
      <c r="O97" s="161"/>
      <c r="P97" s="161"/>
      <c r="Q97" s="2"/>
      <c r="R97" s="2"/>
      <c r="S97" s="2"/>
      <c r="T97" s="2"/>
    </row>
    <row r="98" spans="1:20">
      <c r="A98" s="161"/>
      <c r="B98" s="161"/>
      <c r="C98" s="161"/>
      <c r="D98" s="161"/>
      <c r="E98" s="161"/>
      <c r="F98" s="161"/>
      <c r="G98" s="161"/>
      <c r="H98" s="161"/>
      <c r="I98" s="161"/>
      <c r="J98" s="161"/>
      <c r="K98" s="161"/>
      <c r="L98" s="161"/>
      <c r="M98" s="161"/>
      <c r="N98" s="161"/>
      <c r="O98" s="161"/>
      <c r="P98" s="161"/>
      <c r="Q98" s="2"/>
      <c r="R98" s="2"/>
      <c r="S98" s="2"/>
      <c r="T98" s="2"/>
    </row>
    <row r="99" spans="1:20">
      <c r="A99" s="161"/>
      <c r="B99" s="161"/>
      <c r="C99" s="161"/>
      <c r="D99" s="161"/>
      <c r="E99" s="161"/>
      <c r="F99" s="161"/>
      <c r="G99" s="161"/>
      <c r="H99" s="161"/>
      <c r="I99" s="161"/>
      <c r="J99" s="161"/>
      <c r="K99" s="161"/>
      <c r="L99" s="161"/>
      <c r="M99" s="161"/>
      <c r="N99" s="161"/>
      <c r="O99" s="161"/>
      <c r="P99" s="161"/>
      <c r="Q99" s="2"/>
      <c r="R99" s="2"/>
      <c r="S99" s="2"/>
      <c r="T99" s="2"/>
    </row>
    <row r="100" spans="1:20">
      <c r="A100" s="161"/>
      <c r="B100" s="161"/>
      <c r="C100" s="161"/>
      <c r="D100" s="161"/>
      <c r="E100" s="161"/>
      <c r="F100" s="161"/>
      <c r="G100" s="161"/>
      <c r="H100" s="161"/>
      <c r="I100" s="161"/>
      <c r="J100" s="161"/>
      <c r="K100" s="161"/>
      <c r="L100" s="161"/>
      <c r="M100" s="161"/>
      <c r="N100" s="161"/>
      <c r="O100" s="161"/>
      <c r="P100" s="161"/>
      <c r="Q100" s="2"/>
      <c r="R100" s="2"/>
      <c r="S100" s="2"/>
      <c r="T100" s="2"/>
    </row>
    <row r="101" spans="1:20">
      <c r="A101" s="161"/>
      <c r="B101" s="161"/>
      <c r="C101" s="161"/>
      <c r="D101" s="161"/>
      <c r="E101" s="161"/>
      <c r="F101" s="161"/>
      <c r="G101" s="161"/>
      <c r="H101" s="161"/>
      <c r="I101" s="161"/>
      <c r="J101" s="161"/>
      <c r="K101" s="161"/>
      <c r="L101" s="161"/>
      <c r="M101" s="161"/>
      <c r="N101" s="161"/>
      <c r="O101" s="161"/>
      <c r="P101" s="161"/>
      <c r="Q101" s="2"/>
      <c r="R101" s="2"/>
      <c r="S101" s="2"/>
      <c r="T101" s="2"/>
    </row>
    <row r="102" spans="1:20">
      <c r="A102" s="161"/>
      <c r="B102" s="161"/>
      <c r="C102" s="161"/>
      <c r="D102" s="161"/>
      <c r="E102" s="161"/>
      <c r="F102" s="161"/>
      <c r="G102" s="161"/>
      <c r="H102" s="161"/>
      <c r="I102" s="161"/>
      <c r="J102" s="161"/>
      <c r="K102" s="161"/>
      <c r="L102" s="161"/>
      <c r="M102" s="161"/>
      <c r="N102" s="161"/>
      <c r="O102" s="161"/>
      <c r="P102" s="161"/>
      <c r="Q102" s="2"/>
      <c r="R102" s="2"/>
      <c r="S102" s="2"/>
      <c r="T102" s="2"/>
    </row>
    <row r="103" spans="1:20">
      <c r="A103" s="161"/>
      <c r="B103" s="161"/>
      <c r="C103" s="161"/>
      <c r="D103" s="161"/>
      <c r="E103" s="161"/>
      <c r="F103" s="161"/>
      <c r="G103" s="161"/>
      <c r="H103" s="161"/>
      <c r="I103" s="161"/>
      <c r="J103" s="161"/>
      <c r="K103" s="161"/>
      <c r="L103" s="161"/>
      <c r="M103" s="161"/>
      <c r="N103" s="161"/>
      <c r="O103" s="161"/>
      <c r="P103" s="161"/>
      <c r="Q103" s="2"/>
      <c r="R103" s="2"/>
      <c r="S103" s="2"/>
      <c r="T103" s="2"/>
    </row>
    <row r="104" spans="1:20">
      <c r="A104" s="161"/>
      <c r="B104" s="161"/>
      <c r="C104" s="161"/>
      <c r="D104" s="161"/>
      <c r="E104" s="161"/>
      <c r="F104" s="161"/>
      <c r="G104" s="161"/>
      <c r="H104" s="161"/>
      <c r="I104" s="161"/>
      <c r="J104" s="161"/>
      <c r="K104" s="161"/>
      <c r="L104" s="161"/>
      <c r="M104" s="161"/>
      <c r="N104" s="161"/>
      <c r="O104" s="161"/>
      <c r="P104" s="161"/>
      <c r="Q104" s="2"/>
      <c r="R104" s="2"/>
      <c r="S104" s="2"/>
      <c r="T104" s="2"/>
    </row>
    <row r="105" spans="1:20">
      <c r="A105" s="161"/>
      <c r="B105" s="161"/>
      <c r="C105" s="161"/>
      <c r="D105" s="161"/>
      <c r="E105" s="161"/>
      <c r="F105" s="161"/>
      <c r="G105" s="161"/>
      <c r="H105" s="161"/>
      <c r="I105" s="161"/>
      <c r="J105" s="161"/>
      <c r="K105" s="161"/>
      <c r="L105" s="161"/>
      <c r="M105" s="161"/>
      <c r="N105" s="161"/>
      <c r="O105" s="161"/>
      <c r="P105" s="161"/>
      <c r="Q105" s="2"/>
      <c r="R105" s="2"/>
      <c r="S105" s="2"/>
      <c r="T105" s="2"/>
    </row>
    <row r="106" spans="1:20">
      <c r="A106" s="161"/>
      <c r="B106" s="161"/>
      <c r="C106" s="161"/>
      <c r="D106" s="161"/>
      <c r="E106" s="161"/>
      <c r="F106" s="161"/>
      <c r="G106" s="161"/>
      <c r="H106" s="161"/>
      <c r="I106" s="161"/>
      <c r="J106" s="161"/>
      <c r="K106" s="161"/>
      <c r="L106" s="161"/>
      <c r="M106" s="161"/>
      <c r="N106" s="161"/>
      <c r="O106" s="161"/>
      <c r="P106" s="161"/>
      <c r="Q106" s="2"/>
      <c r="R106" s="2"/>
      <c r="S106" s="2"/>
      <c r="T106" s="2"/>
    </row>
    <row r="107" spans="1:20">
      <c r="A107" s="161"/>
      <c r="B107" s="161"/>
      <c r="C107" s="161"/>
      <c r="D107" s="161"/>
      <c r="E107" s="161"/>
      <c r="F107" s="161"/>
      <c r="G107" s="161"/>
      <c r="H107" s="161"/>
      <c r="I107" s="161"/>
      <c r="J107" s="161"/>
      <c r="K107" s="161"/>
      <c r="L107" s="161"/>
      <c r="M107" s="161"/>
      <c r="N107" s="161"/>
      <c r="O107" s="161"/>
      <c r="P107" s="161"/>
      <c r="Q107" s="2"/>
      <c r="R107" s="2"/>
      <c r="S107" s="2"/>
      <c r="T107" s="2"/>
    </row>
    <row r="108" spans="1:20">
      <c r="A108" s="161"/>
      <c r="B108" s="161"/>
      <c r="C108" s="161"/>
      <c r="D108" s="161"/>
      <c r="E108" s="161"/>
      <c r="F108" s="161"/>
      <c r="G108" s="161"/>
      <c r="H108" s="161"/>
      <c r="I108" s="161"/>
      <c r="J108" s="161"/>
      <c r="K108" s="161"/>
      <c r="L108" s="161"/>
      <c r="M108" s="161"/>
      <c r="N108" s="161"/>
      <c r="O108" s="161"/>
      <c r="P108" s="161"/>
      <c r="Q108" s="2"/>
      <c r="R108" s="2"/>
      <c r="S108" s="2"/>
      <c r="T108" s="2"/>
    </row>
    <row r="109" spans="1:20">
      <c r="A109" s="161"/>
      <c r="B109" s="161"/>
      <c r="C109" s="161"/>
      <c r="D109" s="161"/>
      <c r="E109" s="161"/>
      <c r="F109" s="161"/>
      <c r="G109" s="161"/>
      <c r="H109" s="161"/>
      <c r="I109" s="161"/>
      <c r="J109" s="161"/>
      <c r="K109" s="161"/>
      <c r="L109" s="161"/>
      <c r="M109" s="161"/>
      <c r="N109" s="161"/>
      <c r="O109" s="161"/>
      <c r="P109" s="161"/>
      <c r="Q109" s="2"/>
      <c r="R109" s="2"/>
      <c r="S109" s="2"/>
      <c r="T109" s="2"/>
    </row>
    <row r="110" spans="1:20">
      <c r="A110" s="161"/>
      <c r="B110" s="161"/>
      <c r="C110" s="161"/>
      <c r="D110" s="161"/>
      <c r="E110" s="161"/>
      <c r="F110" s="161"/>
      <c r="G110" s="161"/>
      <c r="H110" s="161"/>
      <c r="I110" s="161"/>
      <c r="J110" s="161"/>
      <c r="K110" s="161"/>
      <c r="L110" s="161"/>
      <c r="M110" s="161"/>
      <c r="N110" s="161"/>
      <c r="O110" s="161"/>
      <c r="P110" s="161"/>
      <c r="Q110" s="2"/>
      <c r="R110" s="2"/>
      <c r="S110" s="2"/>
      <c r="T110" s="2"/>
    </row>
    <row r="111" spans="1:20">
      <c r="A111" s="161"/>
      <c r="B111" s="161"/>
      <c r="C111" s="161"/>
      <c r="D111" s="161"/>
      <c r="E111" s="161"/>
      <c r="F111" s="161"/>
      <c r="G111" s="161"/>
      <c r="H111" s="161"/>
      <c r="I111" s="161"/>
      <c r="J111" s="161"/>
      <c r="K111" s="161"/>
      <c r="L111" s="161"/>
      <c r="M111" s="161"/>
      <c r="N111" s="161"/>
      <c r="O111" s="161"/>
      <c r="P111" s="161"/>
      <c r="Q111" s="2"/>
      <c r="R111" s="2"/>
      <c r="S111" s="2"/>
      <c r="T111" s="2"/>
    </row>
    <row r="112" spans="1:20">
      <c r="A112" s="161"/>
      <c r="B112" s="161"/>
      <c r="C112" s="161"/>
      <c r="D112" s="161"/>
      <c r="E112" s="161"/>
      <c r="F112" s="161"/>
      <c r="G112" s="161"/>
      <c r="H112" s="161"/>
      <c r="I112" s="161"/>
      <c r="J112" s="161"/>
      <c r="K112" s="161"/>
      <c r="L112" s="161"/>
      <c r="M112" s="161"/>
      <c r="N112" s="161"/>
      <c r="O112" s="161"/>
      <c r="P112" s="161"/>
      <c r="Q112" s="2"/>
      <c r="R112" s="2"/>
      <c r="S112" s="2"/>
      <c r="T112" s="2"/>
    </row>
    <row r="113" spans="1:20">
      <c r="A113" s="161"/>
      <c r="B113" s="161"/>
      <c r="C113" s="161"/>
      <c r="D113" s="161"/>
      <c r="E113" s="161"/>
      <c r="F113" s="161"/>
      <c r="G113" s="161"/>
      <c r="H113" s="161"/>
      <c r="I113" s="161"/>
      <c r="J113" s="161"/>
      <c r="K113" s="161"/>
      <c r="L113" s="161"/>
      <c r="M113" s="161"/>
      <c r="N113" s="161"/>
      <c r="O113" s="161"/>
      <c r="P113" s="161"/>
      <c r="Q113" s="2"/>
      <c r="R113" s="2"/>
      <c r="S113" s="2"/>
      <c r="T113" s="2"/>
    </row>
    <row r="114" spans="1:20">
      <c r="A114" s="161"/>
      <c r="B114" s="161"/>
      <c r="C114" s="161"/>
      <c r="D114" s="161"/>
      <c r="E114" s="161"/>
      <c r="F114" s="161"/>
      <c r="G114" s="161"/>
      <c r="H114" s="161"/>
      <c r="I114" s="161"/>
      <c r="J114" s="161"/>
      <c r="K114" s="161"/>
      <c r="L114" s="161"/>
      <c r="M114" s="161"/>
      <c r="N114" s="161"/>
      <c r="O114" s="161"/>
      <c r="P114" s="161"/>
      <c r="Q114" s="2"/>
      <c r="R114" s="2"/>
      <c r="S114" s="2"/>
      <c r="T114" s="2"/>
    </row>
    <row r="115" spans="1:20">
      <c r="A115" s="161"/>
      <c r="B115" s="161"/>
      <c r="C115" s="161"/>
      <c r="D115" s="161"/>
      <c r="E115" s="161"/>
      <c r="F115" s="161"/>
      <c r="G115" s="161"/>
      <c r="H115" s="161"/>
      <c r="I115" s="161"/>
      <c r="J115" s="161"/>
      <c r="K115" s="161"/>
      <c r="L115" s="161"/>
      <c r="M115" s="161"/>
      <c r="N115" s="161"/>
      <c r="O115" s="161"/>
      <c r="P115" s="161"/>
      <c r="Q115" s="2"/>
      <c r="R115" s="2"/>
      <c r="S115" s="2"/>
      <c r="T115" s="2"/>
    </row>
    <row r="116" spans="1:20">
      <c r="A116" s="161"/>
      <c r="B116" s="161"/>
      <c r="C116" s="161"/>
      <c r="D116" s="161"/>
      <c r="E116" s="161"/>
      <c r="F116" s="161"/>
      <c r="G116" s="161"/>
      <c r="H116" s="161"/>
      <c r="I116" s="161"/>
      <c r="J116" s="161"/>
      <c r="K116" s="161"/>
      <c r="L116" s="161"/>
      <c r="M116" s="161"/>
      <c r="N116" s="161"/>
      <c r="O116" s="161"/>
      <c r="P116" s="161"/>
      <c r="Q116" s="2"/>
      <c r="R116" s="2"/>
      <c r="S116" s="2"/>
      <c r="T116" s="2"/>
    </row>
    <row r="117" spans="1:20">
      <c r="A117" s="161"/>
      <c r="B117" s="161"/>
      <c r="C117" s="161"/>
      <c r="D117" s="161"/>
      <c r="E117" s="161"/>
      <c r="F117" s="161"/>
      <c r="G117" s="161"/>
      <c r="H117" s="161"/>
      <c r="I117" s="161"/>
      <c r="J117" s="161"/>
      <c r="K117" s="161"/>
      <c r="L117" s="161"/>
      <c r="M117" s="161"/>
      <c r="N117" s="161"/>
      <c r="O117" s="161"/>
      <c r="P117" s="161"/>
      <c r="Q117" s="2"/>
      <c r="R117" s="2"/>
      <c r="S117" s="2"/>
      <c r="T117" s="2"/>
    </row>
    <row r="118" spans="1:20">
      <c r="A118" s="161"/>
      <c r="B118" s="161"/>
      <c r="C118" s="161"/>
      <c r="D118" s="161"/>
      <c r="E118" s="161"/>
      <c r="F118" s="161"/>
      <c r="G118" s="161"/>
      <c r="H118" s="161"/>
      <c r="I118" s="161"/>
      <c r="J118" s="161"/>
      <c r="K118" s="161"/>
      <c r="L118" s="161"/>
      <c r="M118" s="161"/>
      <c r="N118" s="161"/>
      <c r="O118" s="161"/>
      <c r="P118" s="161"/>
      <c r="Q118" s="2"/>
      <c r="R118" s="2"/>
      <c r="S118" s="2"/>
      <c r="T118" s="2"/>
    </row>
    <row r="119" spans="1:20">
      <c r="A119" s="161"/>
      <c r="B119" s="161"/>
      <c r="C119" s="161"/>
      <c r="D119" s="161"/>
      <c r="E119" s="161"/>
      <c r="F119" s="161"/>
      <c r="G119" s="161"/>
      <c r="H119" s="161"/>
      <c r="I119" s="161"/>
      <c r="J119" s="161"/>
      <c r="K119" s="161"/>
      <c r="L119" s="161"/>
      <c r="M119" s="161"/>
      <c r="N119" s="161"/>
      <c r="O119" s="161"/>
      <c r="P119" s="161"/>
      <c r="Q119" s="2"/>
      <c r="R119" s="2"/>
      <c r="S119" s="2"/>
      <c r="T119" s="2"/>
    </row>
    <row r="120" spans="1:20">
      <c r="A120" s="161"/>
      <c r="B120" s="161"/>
      <c r="C120" s="161"/>
      <c r="D120" s="161"/>
      <c r="E120" s="161"/>
      <c r="F120" s="161"/>
      <c r="G120" s="161"/>
      <c r="H120" s="161"/>
      <c r="I120" s="161"/>
      <c r="J120" s="161"/>
      <c r="K120" s="161"/>
      <c r="L120" s="161"/>
      <c r="M120" s="161"/>
      <c r="N120" s="161"/>
      <c r="O120" s="161"/>
      <c r="P120" s="161"/>
      <c r="Q120" s="2"/>
      <c r="R120" s="2"/>
      <c r="S120" s="2"/>
      <c r="T120" s="2"/>
    </row>
    <row r="121" spans="1:20">
      <c r="A121" s="161"/>
      <c r="B121" s="161"/>
      <c r="C121" s="161"/>
      <c r="D121" s="161"/>
      <c r="E121" s="161"/>
      <c r="F121" s="161"/>
      <c r="G121" s="161"/>
      <c r="H121" s="161"/>
      <c r="I121" s="161"/>
      <c r="J121" s="161"/>
      <c r="K121" s="161"/>
      <c r="L121" s="161"/>
      <c r="M121" s="161"/>
      <c r="N121" s="161"/>
      <c r="O121" s="161"/>
      <c r="P121" s="161"/>
      <c r="Q121" s="2"/>
      <c r="R121" s="2"/>
      <c r="S121" s="2"/>
      <c r="T121" s="2"/>
    </row>
    <row r="122" spans="1:20">
      <c r="A122" s="161"/>
      <c r="B122" s="161"/>
      <c r="C122" s="161"/>
      <c r="D122" s="161"/>
      <c r="E122" s="161"/>
      <c r="F122" s="161"/>
      <c r="G122" s="161"/>
      <c r="H122" s="161"/>
      <c r="I122" s="161"/>
      <c r="J122" s="161"/>
      <c r="K122" s="161"/>
      <c r="L122" s="161"/>
      <c r="M122" s="161"/>
      <c r="N122" s="161"/>
      <c r="O122" s="161"/>
      <c r="P122" s="161"/>
      <c r="Q122" s="2"/>
      <c r="R122" s="2"/>
      <c r="S122" s="2"/>
      <c r="T122" s="2"/>
    </row>
    <row r="123" spans="1:20">
      <c r="A123" s="161"/>
      <c r="B123" s="161"/>
      <c r="C123" s="161"/>
      <c r="D123" s="161"/>
      <c r="E123" s="161"/>
      <c r="F123" s="161"/>
      <c r="G123" s="161"/>
      <c r="H123" s="161"/>
      <c r="I123" s="161"/>
      <c r="J123" s="161"/>
      <c r="K123" s="161"/>
      <c r="L123" s="161"/>
      <c r="M123" s="161"/>
      <c r="N123" s="161"/>
      <c r="O123" s="161"/>
      <c r="P123" s="161"/>
      <c r="Q123" s="2"/>
      <c r="R123" s="2"/>
      <c r="S123" s="2"/>
      <c r="T123" s="2"/>
    </row>
    <row r="124" spans="1:20">
      <c r="A124" s="161"/>
      <c r="B124" s="161"/>
      <c r="C124" s="161"/>
      <c r="D124" s="161"/>
      <c r="E124" s="161"/>
      <c r="F124" s="161"/>
      <c r="G124" s="161"/>
      <c r="H124" s="161"/>
      <c r="I124" s="161"/>
      <c r="J124" s="161"/>
      <c r="K124" s="161"/>
      <c r="L124" s="161"/>
      <c r="M124" s="161"/>
      <c r="N124" s="161"/>
      <c r="O124" s="161"/>
      <c r="P124" s="161"/>
      <c r="Q124" s="2"/>
      <c r="R124" s="2"/>
      <c r="S124" s="2"/>
      <c r="T124" s="2"/>
    </row>
    <row r="125" spans="1:20">
      <c r="A125" s="161"/>
      <c r="B125" s="161"/>
      <c r="C125" s="161"/>
      <c r="D125" s="161"/>
      <c r="E125" s="161"/>
      <c r="F125" s="161"/>
      <c r="G125" s="161"/>
      <c r="H125" s="161"/>
      <c r="I125" s="161"/>
      <c r="J125" s="161"/>
      <c r="K125" s="161"/>
      <c r="L125" s="161"/>
      <c r="M125" s="161"/>
      <c r="N125" s="161"/>
      <c r="O125" s="161"/>
      <c r="P125" s="161"/>
      <c r="Q125" s="2"/>
      <c r="R125" s="2"/>
      <c r="S125" s="2"/>
      <c r="T125" s="2"/>
    </row>
    <row r="126" spans="1:20">
      <c r="A126" s="161"/>
      <c r="B126" s="161"/>
      <c r="C126" s="161"/>
      <c r="D126" s="161"/>
      <c r="E126" s="161"/>
      <c r="F126" s="161"/>
      <c r="G126" s="161"/>
      <c r="H126" s="161"/>
      <c r="I126" s="161"/>
      <c r="J126" s="161"/>
      <c r="K126" s="161"/>
      <c r="L126" s="161"/>
      <c r="M126" s="161"/>
      <c r="N126" s="161"/>
      <c r="O126" s="161"/>
      <c r="P126" s="161"/>
      <c r="Q126" s="2"/>
      <c r="R126" s="2"/>
      <c r="S126" s="2"/>
      <c r="T126" s="2"/>
    </row>
    <row r="127" spans="1:20">
      <c r="A127" s="161"/>
      <c r="B127" s="161"/>
      <c r="C127" s="161"/>
      <c r="D127" s="161"/>
      <c r="E127" s="161"/>
      <c r="F127" s="161"/>
      <c r="G127" s="161"/>
      <c r="H127" s="161"/>
      <c r="I127" s="161"/>
      <c r="J127" s="161"/>
      <c r="K127" s="161"/>
      <c r="L127" s="161"/>
      <c r="M127" s="161"/>
      <c r="N127" s="161"/>
      <c r="O127" s="161"/>
      <c r="P127" s="161"/>
      <c r="Q127" s="2"/>
      <c r="R127" s="2"/>
      <c r="S127" s="2"/>
      <c r="T127" s="2"/>
    </row>
    <row r="128" spans="1:20">
      <c r="A128" s="161"/>
      <c r="B128" s="161"/>
      <c r="C128" s="161"/>
      <c r="D128" s="161"/>
      <c r="E128" s="161"/>
      <c r="F128" s="161"/>
      <c r="G128" s="161"/>
      <c r="H128" s="161"/>
      <c r="I128" s="161"/>
      <c r="J128" s="161"/>
      <c r="K128" s="161"/>
      <c r="L128" s="161"/>
      <c r="M128" s="161"/>
      <c r="N128" s="161"/>
      <c r="O128" s="161"/>
      <c r="P128" s="161"/>
      <c r="Q128" s="2"/>
      <c r="R128" s="2"/>
      <c r="S128" s="2"/>
      <c r="T128" s="2"/>
    </row>
    <row r="129" spans="1:20">
      <c r="A129" s="2"/>
      <c r="B129" s="2"/>
      <c r="C129" s="2"/>
      <c r="D129" s="2"/>
      <c r="E129" s="2"/>
      <c r="F129" s="2"/>
      <c r="G129" s="2"/>
      <c r="H129" s="2"/>
      <c r="I129" s="2"/>
      <c r="J129" s="2"/>
      <c r="K129" s="2"/>
      <c r="L129" s="2"/>
      <c r="M129" s="2"/>
      <c r="N129" s="2"/>
      <c r="O129" s="2"/>
      <c r="P129" s="2"/>
      <c r="Q129" s="2"/>
      <c r="R129" s="2"/>
      <c r="S129" s="2"/>
      <c r="T129" s="2"/>
    </row>
    <row r="130" spans="1:20">
      <c r="A130" s="2"/>
      <c r="B130" s="2"/>
      <c r="C130" s="2"/>
      <c r="D130" s="2"/>
      <c r="E130" s="2"/>
      <c r="F130" s="2"/>
      <c r="G130" s="2"/>
      <c r="H130" s="2"/>
      <c r="I130" s="2"/>
      <c r="J130" s="2"/>
      <c r="K130" s="2"/>
      <c r="L130" s="2"/>
      <c r="M130" s="2"/>
      <c r="N130" s="2"/>
      <c r="O130" s="2"/>
      <c r="P130" s="2"/>
      <c r="Q130" s="2"/>
      <c r="R130" s="2"/>
      <c r="S130" s="2"/>
      <c r="T130" s="2"/>
    </row>
    <row r="131" spans="1:20">
      <c r="A131" s="2"/>
      <c r="B131" s="2"/>
      <c r="C131" s="2"/>
      <c r="D131" s="2"/>
      <c r="E131" s="2"/>
      <c r="F131" s="2"/>
      <c r="G131" s="2"/>
      <c r="H131" s="2"/>
      <c r="I131" s="2"/>
      <c r="J131" s="2"/>
      <c r="K131" s="2"/>
      <c r="L131" s="2"/>
      <c r="M131" s="2"/>
      <c r="N131" s="2"/>
      <c r="O131" s="2"/>
      <c r="P131" s="2"/>
      <c r="Q131" s="2"/>
      <c r="R131" s="2"/>
      <c r="S131" s="2"/>
      <c r="T131" s="2"/>
    </row>
    <row r="132" spans="1:20">
      <c r="A132" s="2"/>
      <c r="B132" s="2"/>
      <c r="C132" s="2"/>
      <c r="D132" s="2"/>
      <c r="E132" s="2"/>
      <c r="F132" s="2"/>
      <c r="G132" s="2"/>
      <c r="H132" s="2"/>
      <c r="I132" s="2"/>
      <c r="J132" s="2"/>
      <c r="K132" s="2"/>
      <c r="L132" s="2"/>
      <c r="M132" s="2"/>
      <c r="N132" s="2"/>
      <c r="O132" s="2"/>
      <c r="P132" s="2"/>
      <c r="Q132" s="2"/>
      <c r="R132" s="2"/>
      <c r="S132" s="2"/>
      <c r="T132" s="2"/>
    </row>
  </sheetData>
  <sheetProtection algorithmName="SHA-512" hashValue="w3USx3B0z/Pq1cZ+Rpekyk+puGvKgJdJRELzLCdcRu3dMfeCVHMKJ8qMtYI3KFpXoYSVKpA/MK3O/ZpYIawoJw==" saltValue="UW1zBxKr5HCqpdpohTM4CA==" spinCount="100000" sheet="1" objects="1" scenarios="1"/>
  <mergeCells count="4">
    <mergeCell ref="B8:E8"/>
    <mergeCell ref="B5:C5"/>
    <mergeCell ref="B41:E41"/>
    <mergeCell ref="B42:E42"/>
  </mergeCells>
  <pageMargins left="0.39370078740157483" right="0.47244094488188981" top="0.98425196850393704" bottom="0.98425196850393704" header="0.51181102362204722" footer="0.51181102362204722"/>
  <pageSetup paperSize="9" scale="72" firstPageNumber="0" orientation="portrait" blackAndWhite="1" horizontalDpi="4294967293" verticalDpi="4294967293" r:id="rId1"/>
  <headerFooter alignWithMargins="0"/>
  <ignoredErrors>
    <ignoredError sqref="C15:K33 D10:E10 C35:K36 F34:K34 C11:E13 C38:K39 C37 E37:K37"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CBF22-4F0B-407A-A237-FC2626A32F69}">
  <sheetPr codeName="Tabelle14">
    <pageSetUpPr fitToPage="1"/>
  </sheetPr>
  <dimension ref="A1:O308"/>
  <sheetViews>
    <sheetView zoomScale="90" zoomScaleNormal="90" workbookViewId="0">
      <selection activeCell="J163" sqref="J163"/>
    </sheetView>
  </sheetViews>
  <sheetFormatPr baseColWidth="10" defaultColWidth="11.42578125" defaultRowHeight="12.75"/>
  <cols>
    <col min="1" max="1" width="8.28515625" customWidth="1"/>
    <col min="2" max="2" width="99.42578125" bestFit="1" customWidth="1"/>
    <col min="3" max="5" width="13.42578125" bestFit="1" customWidth="1"/>
    <col min="6" max="6" width="12" bestFit="1" customWidth="1"/>
    <col min="7" max="7" width="15.85546875" customWidth="1"/>
    <col min="8" max="8" width="13.28515625" customWidth="1"/>
    <col min="11" max="11" width="14" customWidth="1"/>
    <col min="12" max="12" width="12.42578125" bestFit="1" customWidth="1"/>
  </cols>
  <sheetData>
    <row r="1" spans="1:15">
      <c r="A1" s="303">
        <f>Privatentnahmen!B1</f>
        <v>0</v>
      </c>
      <c r="B1" s="304" t="e">
        <f>#REF!</f>
        <v>#REF!</v>
      </c>
      <c r="C1" s="305"/>
      <c r="D1" s="305"/>
      <c r="E1" s="305"/>
      <c r="F1" s="305"/>
      <c r="G1" s="305"/>
      <c r="H1" s="305"/>
      <c r="I1" s="305"/>
      <c r="J1" s="305"/>
      <c r="K1" s="305"/>
      <c r="L1" s="305"/>
      <c r="M1" s="305"/>
      <c r="N1" s="305"/>
      <c r="O1" s="305"/>
    </row>
    <row r="2" spans="1:15" ht="13.5" thickBot="1">
      <c r="A2" s="305"/>
      <c r="B2" s="305"/>
      <c r="C2" s="305"/>
      <c r="D2" s="305"/>
      <c r="E2" s="305"/>
      <c r="F2" s="305"/>
      <c r="G2" s="305"/>
      <c r="H2" s="305"/>
      <c r="I2" s="305"/>
      <c r="J2" s="305"/>
      <c r="K2" s="305"/>
      <c r="L2" s="305"/>
      <c r="M2" s="305"/>
      <c r="N2" s="305"/>
      <c r="O2" s="305"/>
    </row>
    <row r="3" spans="1:15" ht="16.5" thickBot="1">
      <c r="A3" s="305"/>
      <c r="B3" s="764" t="e">
        <f>+#REF!</f>
        <v>#REF!</v>
      </c>
      <c r="C3" s="765"/>
      <c r="D3" s="765"/>
      <c r="E3" s="765"/>
      <c r="F3" s="766"/>
      <c r="G3" s="305"/>
      <c r="H3" s="244" t="s">
        <v>1478</v>
      </c>
      <c r="I3" s="245" t="e">
        <f>+#REF!</f>
        <v>#REF!</v>
      </c>
      <c r="J3" s="305"/>
      <c r="K3" s="305"/>
      <c r="L3" s="305"/>
      <c r="M3" s="305"/>
      <c r="N3" s="305"/>
      <c r="O3" s="305"/>
    </row>
    <row r="4" spans="1:15" ht="13.5" thickBot="1">
      <c r="A4" s="305"/>
      <c r="B4" s="305"/>
      <c r="C4" s="305"/>
      <c r="D4" s="305"/>
      <c r="E4" s="305"/>
      <c r="F4" s="305"/>
      <c r="G4" s="305"/>
      <c r="H4" s="246" t="s">
        <v>1492</v>
      </c>
      <c r="I4" s="247">
        <v>44207</v>
      </c>
      <c r="J4" s="305"/>
      <c r="K4" s="305"/>
      <c r="L4" s="305"/>
      <c r="M4" s="305"/>
      <c r="N4" s="305"/>
      <c r="O4" s="305"/>
    </row>
    <row r="5" spans="1:15" ht="23.25">
      <c r="A5" s="305"/>
      <c r="B5" s="248" t="s">
        <v>1454</v>
      </c>
      <c r="C5" s="305"/>
      <c r="D5" s="305"/>
      <c r="E5" s="305"/>
      <c r="F5" s="305"/>
      <c r="G5" s="305"/>
      <c r="H5" s="305"/>
      <c r="I5" s="305"/>
      <c r="J5" s="305"/>
      <c r="K5" s="305"/>
      <c r="L5" s="305"/>
      <c r="M5" s="305"/>
      <c r="N5" s="305"/>
      <c r="O5" s="305"/>
    </row>
    <row r="6" spans="1:15" ht="15">
      <c r="A6" s="305"/>
      <c r="B6" s="249" t="s">
        <v>1490</v>
      </c>
      <c r="C6" s="305"/>
      <c r="D6" s="305"/>
      <c r="E6" s="305"/>
      <c r="F6" s="305"/>
      <c r="G6" s="250"/>
      <c r="H6" s="251"/>
      <c r="I6" s="305"/>
      <c r="J6" s="305"/>
      <c r="K6" s="305"/>
      <c r="L6" s="305"/>
      <c r="M6" s="305"/>
      <c r="N6" s="305"/>
      <c r="O6" s="305"/>
    </row>
    <row r="7" spans="1:15" ht="15">
      <c r="A7" s="252"/>
      <c r="B7" s="252"/>
      <c r="C7" s="252"/>
      <c r="D7" s="305"/>
      <c r="E7" s="305"/>
      <c r="F7" s="305"/>
      <c r="G7" s="305"/>
      <c r="H7" s="305"/>
      <c r="I7" s="305"/>
      <c r="J7" s="305"/>
      <c r="K7" s="305"/>
      <c r="L7" s="305"/>
      <c r="M7" s="305"/>
      <c r="N7" s="305"/>
      <c r="O7" s="305"/>
    </row>
    <row r="8" spans="1:15" ht="15.75">
      <c r="A8" s="305"/>
      <c r="B8" s="253" t="s">
        <v>1495</v>
      </c>
      <c r="C8" s="305"/>
      <c r="D8" s="305"/>
      <c r="E8" s="305"/>
      <c r="F8" s="305"/>
      <c r="G8" s="305"/>
      <c r="H8" s="305"/>
      <c r="I8" s="305"/>
      <c r="J8" s="305"/>
      <c r="K8" s="305"/>
      <c r="L8" s="305"/>
      <c r="M8" s="305"/>
      <c r="N8" s="305"/>
      <c r="O8" s="305"/>
    </row>
    <row r="9" spans="1:15">
      <c r="A9" s="305"/>
      <c r="B9" s="305"/>
      <c r="C9" s="305"/>
      <c r="D9" s="305"/>
      <c r="E9" s="305"/>
      <c r="F9" s="305"/>
      <c r="G9" s="305"/>
      <c r="H9" s="305"/>
      <c r="I9" s="305"/>
      <c r="J9" s="305"/>
      <c r="K9" s="305"/>
      <c r="L9" s="305"/>
      <c r="M9" s="305"/>
      <c r="N9" s="305"/>
      <c r="O9" s="305"/>
    </row>
    <row r="10" spans="1:15" ht="15.75">
      <c r="A10" s="305"/>
      <c r="B10" s="253" t="s">
        <v>196</v>
      </c>
      <c r="C10" s="191" t="str">
        <f>+C28</f>
        <v>Max /2021</v>
      </c>
      <c r="D10" s="191" t="str">
        <f>+D28</f>
        <v>Max /2022 *)</v>
      </c>
      <c r="E10" s="191" t="str">
        <f>+E28</f>
        <v>Max /2023 *)</v>
      </c>
      <c r="F10" s="305"/>
      <c r="G10" s="305"/>
      <c r="H10" s="305"/>
      <c r="I10" s="305"/>
      <c r="J10" s="305"/>
      <c r="K10" s="305"/>
      <c r="L10" s="305"/>
      <c r="M10" s="305"/>
      <c r="N10" s="305"/>
      <c r="O10" s="305"/>
    </row>
    <row r="11" spans="1:15" ht="15.75">
      <c r="A11" s="305"/>
      <c r="B11" s="161" t="s">
        <v>1458</v>
      </c>
      <c r="C11" s="255">
        <v>7100</v>
      </c>
      <c r="D11" s="255">
        <v>7300</v>
      </c>
      <c r="E11" s="255">
        <v>7500</v>
      </c>
      <c r="F11" s="305"/>
      <c r="G11" s="254" t="s">
        <v>1479</v>
      </c>
      <c r="H11" s="305"/>
      <c r="I11" s="305"/>
      <c r="J11" s="305"/>
      <c r="K11" s="305"/>
      <c r="L11" s="305"/>
      <c r="M11" s="305"/>
      <c r="N11" s="305"/>
      <c r="O11" s="305"/>
    </row>
    <row r="12" spans="1:15" ht="15">
      <c r="A12" s="305"/>
      <c r="B12" s="161" t="s">
        <v>1459</v>
      </c>
      <c r="C12" s="306">
        <f>+C11</f>
        <v>7100</v>
      </c>
      <c r="D12" s="306">
        <f>+D11</f>
        <v>7300</v>
      </c>
      <c r="E12" s="306">
        <v>7500</v>
      </c>
      <c r="F12" s="305"/>
      <c r="G12" s="254"/>
      <c r="H12" s="305"/>
      <c r="I12" s="305"/>
      <c r="J12" s="305"/>
      <c r="K12" s="305"/>
      <c r="L12" s="305"/>
      <c r="M12" s="305"/>
      <c r="N12" s="305"/>
      <c r="O12" s="305"/>
    </row>
    <row r="13" spans="1:15" ht="15.75">
      <c r="A13" s="305"/>
      <c r="B13" s="161" t="s">
        <v>1460</v>
      </c>
      <c r="C13" s="255">
        <v>4837.5</v>
      </c>
      <c r="D13" s="255">
        <f>+C13+150</f>
        <v>4987.5</v>
      </c>
      <c r="E13" s="255">
        <f>+D13+150</f>
        <v>5137.5</v>
      </c>
      <c r="F13" s="305"/>
      <c r="G13" s="254" t="str">
        <f>+G$11</f>
        <v>Prüfung/Eintrag:</v>
      </c>
      <c r="H13" s="305"/>
      <c r="I13" s="305"/>
      <c r="J13" s="305"/>
      <c r="K13" s="305"/>
      <c r="L13" s="305"/>
      <c r="M13" s="305"/>
      <c r="N13" s="305"/>
      <c r="O13" s="305"/>
    </row>
    <row r="14" spans="1:15" ht="15">
      <c r="A14" s="305"/>
      <c r="B14" s="161" t="s">
        <v>1461</v>
      </c>
      <c r="C14" s="306">
        <f>+C13</f>
        <v>4837.5</v>
      </c>
      <c r="D14" s="306">
        <f>+D13</f>
        <v>4987.5</v>
      </c>
      <c r="E14" s="306">
        <f>+E13</f>
        <v>5137.5</v>
      </c>
      <c r="F14" s="305"/>
      <c r="G14" s="254"/>
      <c r="H14" s="305"/>
      <c r="I14" s="305"/>
      <c r="J14" s="305"/>
      <c r="K14" s="305"/>
      <c r="L14" s="305"/>
      <c r="M14" s="305"/>
      <c r="N14" s="305"/>
      <c r="O14" s="305"/>
    </row>
    <row r="15" spans="1:15" ht="15.75">
      <c r="A15" s="305"/>
      <c r="B15" s="307" t="s">
        <v>1462</v>
      </c>
      <c r="C15" s="256">
        <v>6555</v>
      </c>
      <c r="D15" s="256">
        <v>6720</v>
      </c>
      <c r="E15" s="256">
        <v>6850</v>
      </c>
      <c r="F15" s="305"/>
      <c r="G15" s="254" t="str">
        <f>+G$11</f>
        <v>Prüfung/Eintrag:</v>
      </c>
      <c r="H15" s="305"/>
      <c r="I15" s="305"/>
      <c r="J15" s="305"/>
      <c r="K15" s="305"/>
      <c r="L15" s="305"/>
      <c r="M15" s="305"/>
      <c r="N15" s="305"/>
      <c r="O15" s="305"/>
    </row>
    <row r="16" spans="1:15" ht="15">
      <c r="A16" s="305"/>
      <c r="B16" s="305"/>
      <c r="C16" s="161"/>
      <c r="D16" s="308" t="s">
        <v>1457</v>
      </c>
      <c r="E16" s="308" t="s">
        <v>1457</v>
      </c>
      <c r="F16" s="305"/>
      <c r="G16" s="257"/>
      <c r="H16" s="305"/>
      <c r="I16" s="305"/>
      <c r="J16" s="305"/>
      <c r="K16" s="305"/>
      <c r="L16" s="305"/>
      <c r="M16" s="305"/>
      <c r="N16" s="305"/>
      <c r="O16" s="305"/>
    </row>
    <row r="17" spans="1:15" ht="15.75" thickBot="1">
      <c r="A17" s="305"/>
      <c r="B17" s="305"/>
      <c r="C17" s="161"/>
      <c r="D17" s="161"/>
      <c r="E17" s="305"/>
      <c r="F17" s="305"/>
      <c r="G17" s="257"/>
      <c r="H17" s="305"/>
      <c r="I17" s="305"/>
      <c r="J17" s="305"/>
      <c r="K17" s="305"/>
      <c r="L17" s="305"/>
      <c r="M17" s="305"/>
      <c r="N17" s="305"/>
      <c r="O17" s="305"/>
    </row>
    <row r="18" spans="1:15" ht="16.5" thickBot="1">
      <c r="A18" s="305"/>
      <c r="B18" s="253" t="s">
        <v>1491</v>
      </c>
      <c r="C18" s="259" t="e">
        <f>+C38</f>
        <v>#REF!</v>
      </c>
      <c r="D18" s="259" t="e">
        <f>+C18+1</f>
        <v>#REF!</v>
      </c>
      <c r="E18" s="260" t="e">
        <f>+D18+1</f>
        <v>#REF!</v>
      </c>
      <c r="F18" s="309"/>
      <c r="G18" s="258"/>
      <c r="H18" s="305"/>
      <c r="I18" s="305"/>
      <c r="J18" s="305"/>
      <c r="K18" s="305"/>
      <c r="L18" s="305"/>
      <c r="M18" s="305"/>
      <c r="N18" s="305"/>
      <c r="O18" s="305"/>
    </row>
    <row r="19" spans="1:15" ht="15">
      <c r="A19" s="305"/>
      <c r="B19" s="161" t="s">
        <v>1458</v>
      </c>
      <c r="C19" s="261">
        <v>0.186</v>
      </c>
      <c r="D19" s="261">
        <f>+C19</f>
        <v>0.186</v>
      </c>
      <c r="E19" s="262">
        <f>+D19</f>
        <v>0.186</v>
      </c>
      <c r="F19" s="310"/>
      <c r="G19" s="254" t="str">
        <f>+G$11</f>
        <v>Prüfung/Eintrag:</v>
      </c>
      <c r="H19" s="305"/>
      <c r="I19" s="305"/>
      <c r="J19" s="305"/>
      <c r="K19" s="305"/>
      <c r="L19" s="305"/>
      <c r="M19" s="305"/>
      <c r="N19" s="305"/>
      <c r="O19" s="305"/>
    </row>
    <row r="20" spans="1:15" ht="15">
      <c r="A20" s="305"/>
      <c r="B20" s="161" t="s">
        <v>1459</v>
      </c>
      <c r="C20" s="261">
        <v>2.4E-2</v>
      </c>
      <c r="D20" s="261">
        <f t="shared" ref="D20:D25" si="0">+C20</f>
        <v>2.4E-2</v>
      </c>
      <c r="E20" s="262">
        <f t="shared" ref="E20:E25" si="1">+D20</f>
        <v>2.4E-2</v>
      </c>
      <c r="F20" s="310"/>
      <c r="G20" s="254" t="str">
        <f>+G$11</f>
        <v>Prüfung/Eintrag:</v>
      </c>
      <c r="H20" s="305"/>
      <c r="I20" s="305"/>
      <c r="J20" s="305"/>
      <c r="K20" s="305"/>
      <c r="L20" s="305"/>
      <c r="M20" s="305"/>
      <c r="N20" s="305"/>
      <c r="O20" s="305"/>
    </row>
    <row r="21" spans="1:15" ht="15">
      <c r="A21" s="305"/>
      <c r="B21" s="161" t="s">
        <v>1481</v>
      </c>
      <c r="C21" s="261">
        <v>0.14599999999999999</v>
      </c>
      <c r="D21" s="261">
        <f t="shared" si="0"/>
        <v>0.14599999999999999</v>
      </c>
      <c r="E21" s="262">
        <f t="shared" si="1"/>
        <v>0.14599999999999999</v>
      </c>
      <c r="F21" s="263"/>
      <c r="G21" s="254" t="str">
        <f>+G$11</f>
        <v>Prüfung/Eintrag:</v>
      </c>
      <c r="H21" s="305"/>
      <c r="I21" s="305"/>
      <c r="J21" s="305"/>
      <c r="K21" s="305"/>
      <c r="L21" s="305"/>
      <c r="M21" s="305"/>
      <c r="N21" s="305"/>
      <c r="O21" s="305"/>
    </row>
    <row r="22" spans="1:15" ht="15">
      <c r="A22" s="305"/>
      <c r="B22" s="307" t="s">
        <v>1489</v>
      </c>
      <c r="C22" s="264">
        <v>1.0999999999999999E-2</v>
      </c>
      <c r="D22" s="264">
        <f>+C22</f>
        <v>1.0999999999999999E-2</v>
      </c>
      <c r="E22" s="265">
        <f>+D22</f>
        <v>1.0999999999999999E-2</v>
      </c>
      <c r="F22" s="263"/>
      <c r="G22" s="254" t="str">
        <f>+G$11</f>
        <v>Prüfung/Eintrag:</v>
      </c>
      <c r="H22" s="305"/>
      <c r="I22" s="305"/>
      <c r="J22" s="305"/>
      <c r="K22" s="305"/>
      <c r="L22" s="305"/>
      <c r="M22" s="305"/>
      <c r="N22" s="305"/>
      <c r="O22" s="305"/>
    </row>
    <row r="23" spans="1:15" ht="15">
      <c r="A23" s="305"/>
      <c r="B23" s="161" t="s">
        <v>1482</v>
      </c>
      <c r="C23" s="261">
        <f>+C22+C21</f>
        <v>0.157</v>
      </c>
      <c r="D23" s="261">
        <f t="shared" ref="D23:E23" si="2">+D22+D21</f>
        <v>0.157</v>
      </c>
      <c r="E23" s="262">
        <f t="shared" si="2"/>
        <v>0.157</v>
      </c>
      <c r="F23" s="263" t="s">
        <v>1465</v>
      </c>
      <c r="G23" s="254"/>
      <c r="H23" s="305"/>
      <c r="I23" s="305"/>
      <c r="J23" s="305"/>
      <c r="K23" s="305"/>
      <c r="L23" s="305"/>
      <c r="M23" s="305"/>
      <c r="N23" s="305"/>
      <c r="O23" s="305"/>
    </row>
    <row r="24" spans="1:15" ht="15">
      <c r="A24" s="305"/>
      <c r="B24" s="161" t="s">
        <v>1461</v>
      </c>
      <c r="C24" s="261">
        <v>3.3000000000000002E-2</v>
      </c>
      <c r="D24" s="261">
        <f t="shared" si="0"/>
        <v>3.3000000000000002E-2</v>
      </c>
      <c r="E24" s="262">
        <f t="shared" si="1"/>
        <v>3.3000000000000002E-2</v>
      </c>
      <c r="F24" s="186">
        <f>+E24-0.00125</f>
        <v>3.175E-2</v>
      </c>
      <c r="G24" s="254" t="str">
        <f>+G$11</f>
        <v>Prüfung/Eintrag:</v>
      </c>
      <c r="H24" s="305"/>
      <c r="I24" s="305"/>
      <c r="J24" s="305"/>
      <c r="K24" s="305"/>
      <c r="L24" s="305"/>
      <c r="M24" s="305"/>
      <c r="N24" s="305"/>
      <c r="O24" s="305"/>
    </row>
    <row r="25" spans="1:15" ht="15">
      <c r="A25" s="305"/>
      <c r="B25" s="311" t="s">
        <v>1485</v>
      </c>
      <c r="C25" s="264">
        <v>0.01</v>
      </c>
      <c r="D25" s="264">
        <f t="shared" si="0"/>
        <v>0.01</v>
      </c>
      <c r="E25" s="265">
        <f t="shared" si="1"/>
        <v>0.01</v>
      </c>
      <c r="F25" s="310"/>
      <c r="G25" s="254" t="str">
        <f>+G$11</f>
        <v>Prüfung/Eintrag:</v>
      </c>
      <c r="H25" s="305"/>
      <c r="I25" s="305"/>
      <c r="J25" s="305"/>
      <c r="K25" s="305"/>
      <c r="L25" s="305"/>
      <c r="M25" s="305"/>
      <c r="N25" s="305"/>
      <c r="O25" s="305"/>
    </row>
    <row r="26" spans="1:15" ht="16.5" thickBot="1">
      <c r="A26" s="305"/>
      <c r="B26" s="191" t="s">
        <v>1486</v>
      </c>
      <c r="C26" s="187">
        <f>SUM(C19:C25)-C23</f>
        <v>0.41000000000000003</v>
      </c>
      <c r="D26" s="187">
        <f t="shared" ref="D26:E26" si="3">SUM(D19:D25)-D23</f>
        <v>0.41000000000000003</v>
      </c>
      <c r="E26" s="188">
        <f t="shared" si="3"/>
        <v>0.41000000000000003</v>
      </c>
      <c r="F26" s="312"/>
      <c r="G26" s="305"/>
      <c r="H26" s="305"/>
      <c r="I26" s="305"/>
      <c r="J26" s="305"/>
      <c r="K26" s="305"/>
      <c r="L26" s="305"/>
      <c r="M26" s="305"/>
      <c r="N26" s="305"/>
      <c r="O26" s="305"/>
    </row>
    <row r="27" spans="1:15" ht="15">
      <c r="A27" s="305"/>
      <c r="B27" s="305"/>
      <c r="C27" s="161"/>
      <c r="D27" s="161"/>
      <c r="E27" s="305"/>
      <c r="F27" s="305"/>
      <c r="G27" s="305"/>
      <c r="H27" s="305"/>
      <c r="I27" s="305"/>
      <c r="J27" s="305"/>
      <c r="K27" s="305"/>
      <c r="L27" s="305"/>
      <c r="M27" s="305"/>
      <c r="N27" s="305"/>
      <c r="O27" s="305"/>
    </row>
    <row r="28" spans="1:15" ht="15.75">
      <c r="A28" s="305"/>
      <c r="B28" s="266" t="s">
        <v>1475</v>
      </c>
      <c r="C28" s="191" t="s">
        <v>52</v>
      </c>
      <c r="D28" s="191" t="s">
        <v>1455</v>
      </c>
      <c r="E28" s="191" t="s">
        <v>1456</v>
      </c>
      <c r="F28" s="305"/>
      <c r="G28" s="305"/>
      <c r="H28" s="305"/>
      <c r="I28" s="305"/>
      <c r="J28" s="305"/>
      <c r="K28" s="305"/>
      <c r="L28" s="305"/>
      <c r="M28" s="305"/>
      <c r="N28" s="305"/>
      <c r="O28" s="305"/>
    </row>
    <row r="29" spans="1:15" ht="15">
      <c r="A29" s="305"/>
      <c r="B29" s="161" t="s">
        <v>1466</v>
      </c>
      <c r="C29" s="268">
        <f>+C13*'Daten int.'!C41*2</f>
        <v>759.48749999999995</v>
      </c>
      <c r="D29" s="268">
        <f>+D13*'Daten int.'!D41*2</f>
        <v>783.03750000000002</v>
      </c>
      <c r="E29" s="268">
        <f>+E13*'Daten int.'!E41*2</f>
        <v>806.58749999999998</v>
      </c>
      <c r="F29" s="305"/>
      <c r="G29" s="305"/>
      <c r="H29" s="305"/>
      <c r="I29" s="305"/>
      <c r="J29" s="305"/>
      <c r="K29" s="305"/>
      <c r="L29" s="305"/>
      <c r="M29" s="305"/>
      <c r="N29" s="305"/>
      <c r="O29" s="305"/>
    </row>
    <row r="30" spans="1:15" ht="15">
      <c r="A30" s="305"/>
      <c r="B30" s="161" t="s">
        <v>1467</v>
      </c>
      <c r="C30" s="268">
        <f>+C14*'Daten int.'!C42*2</f>
        <v>159.63750000000002</v>
      </c>
      <c r="D30" s="268">
        <f>+D14*'Daten int.'!D42*2</f>
        <v>164.58750000000001</v>
      </c>
      <c r="E30" s="268">
        <f>+E14*'Daten int.'!E42*2</f>
        <v>169.53749999999999</v>
      </c>
      <c r="F30" s="305"/>
      <c r="G30" s="305"/>
      <c r="H30" s="305"/>
      <c r="I30" s="305"/>
      <c r="J30" s="305"/>
      <c r="K30" s="305"/>
      <c r="L30" s="305"/>
      <c r="M30" s="305"/>
      <c r="N30" s="305"/>
      <c r="O30" s="305"/>
    </row>
    <row r="31" spans="1:15" ht="15">
      <c r="A31" s="305"/>
      <c r="B31" s="266" t="s">
        <v>1498</v>
      </c>
      <c r="C31" s="268"/>
      <c r="D31" s="268"/>
      <c r="E31" s="268"/>
      <c r="F31" s="305"/>
      <c r="G31" s="305"/>
      <c r="H31" s="305"/>
      <c r="I31" s="305"/>
      <c r="J31" s="305"/>
      <c r="K31" s="305"/>
      <c r="L31" s="305"/>
      <c r="M31" s="305"/>
      <c r="N31" s="305"/>
      <c r="O31" s="305"/>
    </row>
    <row r="32" spans="1:15" ht="15">
      <c r="A32" s="305"/>
      <c r="B32" s="161" t="s">
        <v>1501</v>
      </c>
      <c r="C32" s="267">
        <v>3290</v>
      </c>
      <c r="D32" s="267">
        <f>+C32+70</f>
        <v>3360</v>
      </c>
      <c r="E32" s="267">
        <f>+D32+7</f>
        <v>3367</v>
      </c>
      <c r="F32" s="305"/>
      <c r="G32" s="305"/>
      <c r="H32" s="305"/>
      <c r="I32" s="305"/>
      <c r="J32" s="305"/>
      <c r="K32" s="305"/>
      <c r="L32" s="305"/>
      <c r="M32" s="305"/>
      <c r="N32" s="305"/>
      <c r="O32" s="305"/>
    </row>
    <row r="33" spans="1:15" ht="15">
      <c r="A33" s="305"/>
      <c r="B33" s="161" t="s">
        <v>1480</v>
      </c>
      <c r="C33" s="267">
        <f>+C32/3</f>
        <v>1096.6666666666667</v>
      </c>
      <c r="D33" s="267">
        <f>+D32/3</f>
        <v>1120</v>
      </c>
      <c r="E33" s="267">
        <f>+E32/3</f>
        <v>1122.3333333333333</v>
      </c>
      <c r="F33" s="305"/>
      <c r="G33" s="305"/>
      <c r="H33" s="305"/>
      <c r="I33" s="305"/>
      <c r="J33" s="305"/>
      <c r="K33" s="305"/>
      <c r="L33" s="305"/>
      <c r="M33" s="305"/>
      <c r="N33" s="305"/>
      <c r="O33" s="305"/>
    </row>
    <row r="34" spans="1:15" ht="15">
      <c r="A34" s="305"/>
      <c r="B34" s="161" t="s">
        <v>1499</v>
      </c>
      <c r="C34" s="269">
        <f>+C33*C23</f>
        <v>172.17666666666668</v>
      </c>
      <c r="D34" s="269">
        <f>+D33*D23</f>
        <v>175.84</v>
      </c>
      <c r="E34" s="269">
        <f>+E33*E23</f>
        <v>176.20633333333333</v>
      </c>
      <c r="F34" s="305"/>
      <c r="G34" s="305"/>
      <c r="H34" s="305"/>
      <c r="I34" s="305"/>
      <c r="J34" s="305"/>
      <c r="K34" s="305"/>
      <c r="L34" s="305"/>
      <c r="M34" s="305"/>
      <c r="N34" s="305"/>
      <c r="O34" s="305"/>
    </row>
    <row r="35" spans="1:15" ht="15">
      <c r="A35" s="305"/>
      <c r="B35" s="161" t="s">
        <v>1500</v>
      </c>
      <c r="C35" s="269">
        <f>+C33*C24</f>
        <v>36.190000000000005</v>
      </c>
      <c r="D35" s="269">
        <f>+D33*D24</f>
        <v>36.96</v>
      </c>
      <c r="E35" s="269">
        <f>+E33*E24</f>
        <v>37.036999999999999</v>
      </c>
      <c r="F35" s="305"/>
      <c r="G35" s="305"/>
      <c r="H35" s="305"/>
      <c r="I35" s="305"/>
      <c r="J35" s="305"/>
      <c r="K35" s="305"/>
      <c r="L35" s="305"/>
      <c r="M35" s="305"/>
      <c r="N35" s="305"/>
      <c r="O35" s="305"/>
    </row>
    <row r="36" spans="1:15">
      <c r="A36" s="305"/>
      <c r="B36" s="305"/>
      <c r="C36" s="305"/>
      <c r="D36" s="305" t="s">
        <v>1457</v>
      </c>
      <c r="E36" s="305" t="s">
        <v>1457</v>
      </c>
      <c r="F36" s="305"/>
      <c r="G36" s="305"/>
      <c r="H36" s="305"/>
      <c r="I36" s="305"/>
      <c r="J36" s="305"/>
      <c r="K36" s="305"/>
      <c r="L36" s="305"/>
      <c r="M36" s="305"/>
      <c r="N36" s="305"/>
      <c r="O36" s="305"/>
    </row>
    <row r="37" spans="1:15" ht="15.75" thickBot="1">
      <c r="A37" s="305"/>
      <c r="B37" s="305"/>
      <c r="C37" s="161"/>
      <c r="D37" s="161"/>
      <c r="E37" s="305"/>
      <c r="F37" s="305"/>
      <c r="G37" s="305"/>
      <c r="H37" s="305"/>
      <c r="I37" s="305"/>
      <c r="J37" s="305"/>
      <c r="K37" s="305"/>
      <c r="L37" s="305"/>
      <c r="M37" s="305"/>
      <c r="N37" s="305"/>
      <c r="O37" s="305"/>
    </row>
    <row r="38" spans="1:15" ht="16.5" thickBot="1">
      <c r="A38" s="305"/>
      <c r="B38" s="253" t="s">
        <v>1483</v>
      </c>
      <c r="C38" s="259" t="e">
        <f>+#REF!</f>
        <v>#REF!</v>
      </c>
      <c r="D38" s="259" t="e">
        <f>+C38+1</f>
        <v>#REF!</v>
      </c>
      <c r="E38" s="260" t="e">
        <f>+D38+1</f>
        <v>#REF!</v>
      </c>
      <c r="F38" s="309"/>
      <c r="G38" s="305"/>
      <c r="H38" s="305"/>
      <c r="I38" s="305"/>
      <c r="J38" s="305"/>
      <c r="K38" s="305"/>
      <c r="L38" s="305"/>
      <c r="M38" s="305"/>
      <c r="N38" s="305"/>
      <c r="O38" s="305"/>
    </row>
    <row r="39" spans="1:15" ht="15">
      <c r="A39" s="305"/>
      <c r="B39" s="161" t="s">
        <v>1458</v>
      </c>
      <c r="C39" s="261">
        <f t="shared" ref="C39:E40" si="4">+C19/2</f>
        <v>9.2999999999999999E-2</v>
      </c>
      <c r="D39" s="261">
        <f t="shared" si="4"/>
        <v>9.2999999999999999E-2</v>
      </c>
      <c r="E39" s="262">
        <f t="shared" si="4"/>
        <v>9.2999999999999999E-2</v>
      </c>
      <c r="F39" s="310"/>
      <c r="G39" s="305"/>
      <c r="H39" s="305"/>
      <c r="I39" s="305"/>
      <c r="J39" s="305"/>
      <c r="K39" s="305"/>
      <c r="L39" s="305"/>
      <c r="M39" s="305"/>
      <c r="N39" s="305"/>
      <c r="O39" s="305"/>
    </row>
    <row r="40" spans="1:15" ht="15">
      <c r="A40" s="305"/>
      <c r="B40" s="161" t="s">
        <v>1459</v>
      </c>
      <c r="C40" s="261">
        <f t="shared" si="4"/>
        <v>1.2E-2</v>
      </c>
      <c r="D40" s="261">
        <f t="shared" si="4"/>
        <v>1.2E-2</v>
      </c>
      <c r="E40" s="262">
        <f t="shared" si="4"/>
        <v>1.2E-2</v>
      </c>
      <c r="F40" s="310"/>
      <c r="G40" s="305"/>
      <c r="H40" s="305"/>
      <c r="I40" s="305"/>
      <c r="J40" s="305"/>
      <c r="K40" s="305"/>
      <c r="L40" s="305"/>
      <c r="M40" s="305"/>
      <c r="N40" s="305"/>
      <c r="O40" s="305"/>
    </row>
    <row r="41" spans="1:15" ht="15">
      <c r="A41" s="305"/>
      <c r="B41" s="161" t="s">
        <v>1460</v>
      </c>
      <c r="C41" s="261">
        <f t="shared" ref="C41:E42" si="5">+C23/2</f>
        <v>7.85E-2</v>
      </c>
      <c r="D41" s="261">
        <f t="shared" si="5"/>
        <v>7.85E-2</v>
      </c>
      <c r="E41" s="262">
        <f t="shared" si="5"/>
        <v>7.85E-2</v>
      </c>
      <c r="F41" s="263" t="s">
        <v>1465</v>
      </c>
      <c r="G41" s="305"/>
      <c r="H41" s="305"/>
      <c r="I41" s="305"/>
      <c r="J41" s="305"/>
      <c r="K41" s="305"/>
      <c r="L41" s="305"/>
      <c r="M41" s="305"/>
      <c r="N41" s="305"/>
      <c r="O41" s="305"/>
    </row>
    <row r="42" spans="1:15" ht="15">
      <c r="A42" s="305"/>
      <c r="B42" s="161" t="s">
        <v>1461</v>
      </c>
      <c r="C42" s="261">
        <f t="shared" si="5"/>
        <v>1.6500000000000001E-2</v>
      </c>
      <c r="D42" s="261">
        <f t="shared" si="5"/>
        <v>1.6500000000000001E-2</v>
      </c>
      <c r="E42" s="262">
        <f t="shared" si="5"/>
        <v>1.6500000000000001E-2</v>
      </c>
      <c r="F42" s="186">
        <f>+E42-0.00125</f>
        <v>1.5250000000000001E-2</v>
      </c>
      <c r="G42" s="305"/>
      <c r="H42" s="305"/>
      <c r="I42" s="305"/>
      <c r="J42" s="305"/>
      <c r="K42" s="305"/>
      <c r="L42" s="305"/>
      <c r="M42" s="305"/>
      <c r="N42" s="305"/>
      <c r="O42" s="305"/>
    </row>
    <row r="43" spans="1:15" ht="15">
      <c r="A43" s="305"/>
      <c r="B43" s="311" t="s">
        <v>1485</v>
      </c>
      <c r="C43" s="264">
        <v>0.01</v>
      </c>
      <c r="D43" s="264">
        <f t="shared" ref="D43:E43" si="6">+C43</f>
        <v>0.01</v>
      </c>
      <c r="E43" s="265">
        <f t="shared" si="6"/>
        <v>0.01</v>
      </c>
      <c r="F43" s="310"/>
      <c r="G43" s="305"/>
      <c r="H43" s="305"/>
      <c r="I43" s="305"/>
      <c r="J43" s="305"/>
      <c r="K43" s="305"/>
      <c r="L43" s="305"/>
      <c r="M43" s="305"/>
      <c r="N43" s="305"/>
      <c r="O43" s="305"/>
    </row>
    <row r="44" spans="1:15" ht="16.5" thickBot="1">
      <c r="A44" s="305"/>
      <c r="B44" s="191" t="s">
        <v>1487</v>
      </c>
      <c r="C44" s="187">
        <f>+C42+C41+C40+C39</f>
        <v>0.2</v>
      </c>
      <c r="D44" s="187">
        <f t="shared" ref="D44:E44" si="7">+D42+D41+D40+D39</f>
        <v>0.2</v>
      </c>
      <c r="E44" s="188">
        <f t="shared" si="7"/>
        <v>0.2</v>
      </c>
      <c r="F44" s="312"/>
      <c r="G44" s="305"/>
      <c r="H44" s="305"/>
      <c r="I44" s="305"/>
      <c r="J44" s="305"/>
      <c r="K44" s="305"/>
      <c r="L44" s="305"/>
      <c r="M44" s="305"/>
      <c r="N44" s="305"/>
      <c r="O44" s="305"/>
    </row>
    <row r="45" spans="1:15" ht="16.5" thickBot="1">
      <c r="A45" s="305"/>
      <c r="B45" s="191" t="s">
        <v>1488</v>
      </c>
      <c r="C45" s="187">
        <f>SUM(C39:C43)</f>
        <v>0.21000000000000002</v>
      </c>
      <c r="D45" s="187">
        <f>SUM(D39:D43)</f>
        <v>0.21000000000000002</v>
      </c>
      <c r="E45" s="188">
        <f>SUM(E39:E43)</f>
        <v>0.21000000000000002</v>
      </c>
      <c r="F45" s="312"/>
      <c r="G45" s="305"/>
      <c r="H45" s="305"/>
      <c r="I45" s="305"/>
      <c r="J45" s="305"/>
      <c r="K45" s="305"/>
      <c r="L45" s="305"/>
      <c r="M45" s="305"/>
      <c r="N45" s="305"/>
      <c r="O45" s="305"/>
    </row>
    <row r="46" spans="1:15" ht="15">
      <c r="A46" s="305"/>
      <c r="B46" s="305"/>
      <c r="C46" s="161"/>
      <c r="D46" s="161"/>
      <c r="E46" s="305"/>
      <c r="F46" s="305"/>
      <c r="G46" s="305"/>
      <c r="H46" s="305"/>
      <c r="I46" s="305"/>
      <c r="J46" s="305"/>
      <c r="K46" s="305"/>
      <c r="L46" s="305"/>
      <c r="M46" s="305"/>
      <c r="N46" s="305"/>
      <c r="O46" s="305"/>
    </row>
    <row r="47" spans="1:15" ht="15.75">
      <c r="A47" s="305"/>
      <c r="B47" s="253" t="s">
        <v>1484</v>
      </c>
      <c r="C47" s="191" t="str">
        <f>+C10</f>
        <v>Max /2021</v>
      </c>
      <c r="D47" s="191" t="str">
        <f>+D10</f>
        <v>Max /2022 *)</v>
      </c>
      <c r="E47" s="191" t="str">
        <f>+E10</f>
        <v>Max /2023 *)</v>
      </c>
      <c r="F47" s="305"/>
      <c r="G47" s="305"/>
      <c r="H47" s="305"/>
      <c r="I47" s="305"/>
      <c r="J47" s="305"/>
      <c r="K47" s="305"/>
      <c r="L47" s="305"/>
      <c r="M47" s="305"/>
      <c r="N47" s="305"/>
      <c r="O47" s="305"/>
    </row>
    <row r="48" spans="1:15" ht="15">
      <c r="A48" s="305"/>
      <c r="B48" s="161" t="s">
        <v>1458</v>
      </c>
      <c r="C48" s="306">
        <f>C11*'Daten int.'!C39</f>
        <v>660.3</v>
      </c>
      <c r="D48" s="306">
        <f>D11*'Daten int.'!D39</f>
        <v>678.9</v>
      </c>
      <c r="E48" s="306">
        <f>E11*'Daten int.'!E39</f>
        <v>697.5</v>
      </c>
      <c r="F48" s="305"/>
      <c r="G48" s="305"/>
      <c r="H48" s="305"/>
      <c r="I48" s="305"/>
      <c r="J48" s="305"/>
      <c r="K48" s="305"/>
      <c r="L48" s="305"/>
      <c r="M48" s="305"/>
      <c r="N48" s="305"/>
      <c r="O48" s="305"/>
    </row>
    <row r="49" spans="1:15" ht="15">
      <c r="A49" s="305"/>
      <c r="B49" s="161" t="s">
        <v>1459</v>
      </c>
      <c r="C49" s="306">
        <f>C12*'Daten int.'!C40</f>
        <v>85.2</v>
      </c>
      <c r="D49" s="306">
        <f>D12*'Daten int.'!D40</f>
        <v>87.600000000000009</v>
      </c>
      <c r="E49" s="306">
        <f>E12*'Daten int.'!E40</f>
        <v>90</v>
      </c>
      <c r="F49" s="305"/>
      <c r="G49" s="305"/>
      <c r="H49" s="305"/>
      <c r="I49" s="305"/>
      <c r="J49" s="305"/>
      <c r="K49" s="305"/>
      <c r="L49" s="305"/>
      <c r="M49" s="305"/>
      <c r="N49" s="305"/>
      <c r="O49" s="305"/>
    </row>
    <row r="50" spans="1:15" ht="15">
      <c r="A50" s="305"/>
      <c r="B50" s="161" t="s">
        <v>1460</v>
      </c>
      <c r="C50" s="306">
        <f>C13*'Daten int.'!C41</f>
        <v>379.74374999999998</v>
      </c>
      <c r="D50" s="306">
        <f>D13*'Daten int.'!D41</f>
        <v>391.51875000000001</v>
      </c>
      <c r="E50" s="306">
        <f>E13*'Daten int.'!E41</f>
        <v>403.29374999999999</v>
      </c>
      <c r="F50" s="305"/>
      <c r="G50" s="305"/>
      <c r="H50" s="305"/>
      <c r="I50" s="305"/>
      <c r="J50" s="305"/>
      <c r="K50" s="305"/>
      <c r="L50" s="305"/>
      <c r="M50" s="305"/>
      <c r="N50" s="305"/>
      <c r="O50" s="305"/>
    </row>
    <row r="51" spans="1:15" ht="15">
      <c r="A51" s="305"/>
      <c r="B51" s="161" t="s">
        <v>1461</v>
      </c>
      <c r="C51" s="306">
        <f>C14*'Daten int.'!C42</f>
        <v>79.818750000000009</v>
      </c>
      <c r="D51" s="306">
        <f>D14*'Daten int.'!D42</f>
        <v>82.293750000000003</v>
      </c>
      <c r="E51" s="306">
        <f>E14*'Daten int.'!E42</f>
        <v>84.768749999999997</v>
      </c>
      <c r="F51" s="305"/>
      <c r="G51" s="305"/>
      <c r="H51" s="305"/>
      <c r="I51" s="305"/>
      <c r="J51" s="305"/>
      <c r="K51" s="305"/>
      <c r="L51" s="305"/>
      <c r="M51" s="305"/>
      <c r="N51" s="305"/>
      <c r="O51" s="305"/>
    </row>
    <row r="52" spans="1:15" ht="15">
      <c r="A52" s="305"/>
      <c r="B52" s="307" t="s">
        <v>1485</v>
      </c>
      <c r="C52" s="313">
        <f>C15*'Daten int.'!C43</f>
        <v>65.55</v>
      </c>
      <c r="D52" s="313">
        <f>D15*'Daten int.'!D43</f>
        <v>67.2</v>
      </c>
      <c r="E52" s="313">
        <f>E15*'Daten int.'!E43</f>
        <v>68.5</v>
      </c>
      <c r="F52" s="305"/>
      <c r="G52" s="305"/>
      <c r="H52" s="305"/>
      <c r="I52" s="305"/>
      <c r="J52" s="305"/>
      <c r="K52" s="305"/>
      <c r="L52" s="305"/>
      <c r="M52" s="305"/>
      <c r="N52" s="305"/>
      <c r="O52" s="305"/>
    </row>
    <row r="53" spans="1:15" ht="15.75">
      <c r="A53" s="305"/>
      <c r="B53" s="191" t="s">
        <v>1493</v>
      </c>
      <c r="C53" s="255">
        <f>+C51+C50+C49+C48</f>
        <v>1205.0625</v>
      </c>
      <c r="D53" s="255">
        <f t="shared" ref="D53:E53" si="8">+D51+D50+D49+D48</f>
        <v>1240.3125</v>
      </c>
      <c r="E53" s="255">
        <f t="shared" si="8"/>
        <v>1275.5625</v>
      </c>
      <c r="F53" s="305"/>
      <c r="G53" s="305"/>
      <c r="H53" s="305"/>
      <c r="I53" s="305"/>
      <c r="J53" s="305"/>
      <c r="K53" s="305"/>
      <c r="L53" s="305"/>
      <c r="M53" s="305"/>
      <c r="N53" s="305"/>
      <c r="O53" s="305"/>
    </row>
    <row r="54" spans="1:15" ht="15.75">
      <c r="A54" s="305"/>
      <c r="B54" s="191" t="s">
        <v>1494</v>
      </c>
      <c r="C54" s="255">
        <f>SUM(C48:C52)</f>
        <v>1270.6125</v>
      </c>
      <c r="D54" s="255">
        <f>SUM(D48:D52)</f>
        <v>1307.5125</v>
      </c>
      <c r="E54" s="255">
        <f>SUM(E48:E52)</f>
        <v>1344.0625</v>
      </c>
      <c r="F54" s="305"/>
      <c r="G54" s="305"/>
      <c r="H54" s="305"/>
      <c r="I54" s="305"/>
      <c r="J54" s="305"/>
      <c r="K54" s="305"/>
      <c r="L54" s="305"/>
      <c r="M54" s="305"/>
      <c r="N54" s="305"/>
      <c r="O54" s="305"/>
    </row>
    <row r="55" spans="1:15">
      <c r="A55" s="305"/>
      <c r="B55" s="305"/>
      <c r="C55" s="305"/>
      <c r="D55" s="305"/>
      <c r="E55" s="305"/>
      <c r="F55" s="305"/>
      <c r="G55" s="305"/>
      <c r="H55" s="305"/>
      <c r="I55" s="305"/>
      <c r="J55" s="305"/>
      <c r="K55" s="305"/>
      <c r="L55" s="305"/>
      <c r="M55" s="305"/>
      <c r="N55" s="305"/>
      <c r="O55" s="305"/>
    </row>
    <row r="56" spans="1:15" ht="16.5" thickBot="1">
      <c r="A56" s="305"/>
      <c r="B56" s="253" t="s">
        <v>1463</v>
      </c>
      <c r="C56" s="305"/>
      <c r="D56" s="305"/>
      <c r="E56" s="305"/>
      <c r="F56" s="305"/>
      <c r="G56" s="305"/>
      <c r="H56" s="305"/>
      <c r="I56" s="305"/>
      <c r="J56" s="305"/>
      <c r="K56" s="305"/>
      <c r="L56" s="305"/>
      <c r="M56" s="305"/>
      <c r="N56" s="305"/>
      <c r="O56" s="305"/>
    </row>
    <row r="57" spans="1:15" ht="16.5" thickBot="1">
      <c r="A57" s="305"/>
      <c r="B57" s="161" t="s">
        <v>1464</v>
      </c>
      <c r="C57" s="270">
        <v>450</v>
      </c>
      <c r="D57" s="270">
        <f>+C57</f>
        <v>450</v>
      </c>
      <c r="E57" s="270">
        <f>+C57</f>
        <v>450</v>
      </c>
      <c r="F57" s="305"/>
      <c r="G57" s="254" t="str">
        <f>+G$11</f>
        <v>Prüfung/Eintrag:</v>
      </c>
      <c r="H57" s="305"/>
      <c r="I57" s="305"/>
      <c r="J57" s="305"/>
      <c r="K57" s="305"/>
      <c r="L57" s="305"/>
      <c r="M57" s="305"/>
      <c r="N57" s="305"/>
      <c r="O57" s="305"/>
    </row>
    <row r="58" spans="1:15" ht="16.5" thickBot="1">
      <c r="A58" s="305"/>
      <c r="B58" s="161" t="s">
        <v>1468</v>
      </c>
      <c r="C58" s="271">
        <v>0.312</v>
      </c>
      <c r="D58" s="271">
        <v>0.312</v>
      </c>
      <c r="E58" s="271">
        <v>0.312</v>
      </c>
      <c r="F58" s="305"/>
      <c r="G58" s="254" t="str">
        <f>+G$11</f>
        <v>Prüfung/Eintrag:</v>
      </c>
      <c r="H58" s="305"/>
      <c r="I58" s="305"/>
      <c r="J58" s="305"/>
      <c r="K58" s="305"/>
      <c r="L58" s="305"/>
      <c r="M58" s="305"/>
      <c r="N58" s="305"/>
      <c r="O58" s="305"/>
    </row>
    <row r="59" spans="1:15" ht="13.5" thickBot="1">
      <c r="A59" s="305"/>
      <c r="C59" s="305"/>
      <c r="D59" s="305"/>
      <c r="E59" s="305"/>
      <c r="F59" s="305"/>
      <c r="G59" s="305"/>
      <c r="H59" s="305"/>
      <c r="I59" s="305"/>
      <c r="J59" s="305"/>
      <c r="K59" s="305"/>
      <c r="L59" s="305"/>
      <c r="M59" s="305"/>
      <c r="N59" s="305"/>
      <c r="O59" s="305"/>
    </row>
    <row r="60" spans="1:15" ht="16.5" thickBot="1">
      <c r="A60" s="305"/>
      <c r="B60" s="253" t="s">
        <v>1496</v>
      </c>
      <c r="C60" s="260" t="e">
        <f>+C38</f>
        <v>#REF!</v>
      </c>
      <c r="D60" s="260" t="e">
        <f>+C60+1</f>
        <v>#REF!</v>
      </c>
      <c r="E60" s="272" t="e">
        <f>+D60+1</f>
        <v>#REF!</v>
      </c>
      <c r="F60" s="305"/>
      <c r="G60" s="305"/>
      <c r="H60" s="305"/>
      <c r="I60" s="305"/>
      <c r="J60" s="305"/>
      <c r="K60" s="305"/>
      <c r="L60" s="305"/>
      <c r="M60" s="305"/>
      <c r="N60" s="305"/>
      <c r="O60" s="305"/>
    </row>
    <row r="61" spans="1:15" ht="15.75">
      <c r="A61" s="305"/>
      <c r="B61" s="161" t="s">
        <v>64</v>
      </c>
      <c r="C61" s="273">
        <v>219</v>
      </c>
      <c r="D61" s="273">
        <f t="shared" ref="D61:E63" si="9">+C61</f>
        <v>219</v>
      </c>
      <c r="E61" s="273">
        <f t="shared" si="9"/>
        <v>219</v>
      </c>
      <c r="F61" s="305"/>
      <c r="G61" s="254" t="str">
        <f>+G$11</f>
        <v>Prüfung/Eintrag:</v>
      </c>
      <c r="H61" s="305"/>
      <c r="I61" s="305"/>
      <c r="J61" s="305"/>
      <c r="K61" s="305"/>
      <c r="L61" s="305"/>
      <c r="M61" s="305"/>
      <c r="N61" s="305"/>
      <c r="O61" s="305"/>
    </row>
    <row r="62" spans="1:15" ht="15.75">
      <c r="A62" s="305"/>
      <c r="B62" s="161" t="s">
        <v>67</v>
      </c>
      <c r="C62" s="273">
        <v>225</v>
      </c>
      <c r="D62" s="273">
        <f t="shared" si="9"/>
        <v>225</v>
      </c>
      <c r="E62" s="273">
        <f t="shared" si="9"/>
        <v>225</v>
      </c>
      <c r="F62" s="305"/>
      <c r="G62" s="254" t="str">
        <f>+G$11</f>
        <v>Prüfung/Eintrag:</v>
      </c>
      <c r="H62" s="305"/>
      <c r="I62" s="305"/>
      <c r="J62" s="305"/>
      <c r="K62" s="305"/>
      <c r="L62" s="305"/>
      <c r="M62" s="305"/>
      <c r="N62" s="305"/>
      <c r="O62" s="305"/>
    </row>
    <row r="63" spans="1:15" ht="16.5" thickBot="1">
      <c r="A63" s="305"/>
      <c r="B63" s="161" t="s">
        <v>70</v>
      </c>
      <c r="C63" s="274">
        <v>250</v>
      </c>
      <c r="D63" s="274">
        <f t="shared" si="9"/>
        <v>250</v>
      </c>
      <c r="E63" s="274">
        <f t="shared" si="9"/>
        <v>250</v>
      </c>
      <c r="F63" s="305"/>
      <c r="G63" s="254" t="str">
        <f>+G$11</f>
        <v>Prüfung/Eintrag:</v>
      </c>
      <c r="H63" s="305"/>
      <c r="I63" s="305"/>
      <c r="J63" s="305"/>
      <c r="K63" s="305"/>
      <c r="L63" s="305"/>
      <c r="M63" s="305"/>
      <c r="N63" s="305"/>
      <c r="O63" s="305"/>
    </row>
    <row r="64" spans="1:15" ht="13.5" thickBot="1">
      <c r="A64" s="305"/>
      <c r="B64" s="305"/>
      <c r="C64" s="305"/>
      <c r="D64" s="305"/>
      <c r="E64" s="305"/>
      <c r="F64" s="305"/>
      <c r="G64" s="305"/>
      <c r="H64" s="305"/>
      <c r="I64" s="305"/>
      <c r="J64" s="305"/>
      <c r="K64" s="305"/>
      <c r="L64" s="305"/>
      <c r="M64" s="305"/>
      <c r="N64" s="305"/>
      <c r="O64" s="305"/>
    </row>
    <row r="65" spans="1:15" ht="16.5" thickBot="1">
      <c r="A65" s="305"/>
      <c r="B65" s="161" t="s">
        <v>1590</v>
      </c>
      <c r="C65" s="473" t="e">
        <f>IF(+#REF!=0,0,(IF(+#REF!=1,+#REF!,(IF(+#REF!=2,2*#REF!,(IF(+#REF!=3,+#REF!*2+#REF!,(IF(+#REF!=4,+#REF!*2+#REF!+#REF!,(IF(+#REF!&gt;4,+#REF!*2+#REF!+#REF!*(#REF!-3))))))))))))*IF(#REF!=1,1,0.5)</f>
        <v>#REF!</v>
      </c>
      <c r="D65" s="474" t="e">
        <f>IF(+#REF!=0,0,(IF(+#REF!=1,+#REF!,(IF(+#REF!=2,2*#REF!,(IF(+#REF!=3,+#REF!*2+#REF!,(IF(+#REF!=4,+#REF!*2+#REF!+#REF!,(IF(+#REF!&gt;4,+#REF!*2+#REF!+#REF!*(#REF!-3))))))))))))*IF(#REF!=1,1,0.5)</f>
        <v>#REF!</v>
      </c>
      <c r="E65" s="475" t="e">
        <f>IF(+#REF!=0,0,(IF(+#REF!=1,+#REF!,(IF(+#REF!=2,2*#REF!,(IF(+#REF!=3,+#REF!*2+#REF!,(IF(+#REF!=4,+#REF!*2+#REF!+#REF!,(IF(+#REF!&gt;4,+#REF!*2+#REF!+#REF!*(#REF!-3))))))))))))*IF(#REF!=1,1,0.5)</f>
        <v>#REF!</v>
      </c>
      <c r="F65" s="305"/>
      <c r="G65" s="305"/>
      <c r="H65" s="305"/>
      <c r="I65" s="305"/>
      <c r="J65" s="305"/>
      <c r="K65" s="305"/>
      <c r="L65" s="305"/>
      <c r="M65" s="305"/>
      <c r="N65" s="305"/>
      <c r="O65" s="305"/>
    </row>
    <row r="66" spans="1:15">
      <c r="A66" s="305"/>
      <c r="B66" s="305"/>
      <c r="C66" s="305"/>
      <c r="D66" s="305"/>
      <c r="E66" s="305"/>
      <c r="F66" s="305"/>
      <c r="G66" s="305"/>
      <c r="H66" s="305"/>
      <c r="I66" s="305"/>
      <c r="J66" s="305"/>
      <c r="K66" s="305"/>
      <c r="L66" s="305"/>
      <c r="M66" s="305"/>
      <c r="N66" s="305"/>
      <c r="O66" s="305"/>
    </row>
    <row r="67" spans="1:15" ht="13.5" thickBot="1">
      <c r="A67" s="305"/>
      <c r="C67" s="305"/>
      <c r="D67" s="305"/>
      <c r="E67" s="62" t="s">
        <v>1541</v>
      </c>
      <c r="F67" s="305"/>
      <c r="G67" s="305"/>
      <c r="H67" s="305"/>
      <c r="I67" s="305"/>
      <c r="J67" s="305"/>
      <c r="K67" s="305"/>
      <c r="L67" s="305"/>
      <c r="M67" s="305"/>
      <c r="N67" s="305"/>
      <c r="O67" s="305"/>
    </row>
    <row r="68" spans="1:15" ht="18.75" thickBot="1">
      <c r="A68" s="305"/>
      <c r="B68" s="253" t="s">
        <v>1497</v>
      </c>
      <c r="C68" s="275" t="s">
        <v>57</v>
      </c>
      <c r="D68" s="275" t="s">
        <v>39</v>
      </c>
      <c r="E68" s="275" t="s">
        <v>40</v>
      </c>
      <c r="F68" s="305"/>
      <c r="G68" s="305"/>
      <c r="H68" s="305"/>
      <c r="I68" s="305"/>
      <c r="J68" s="305"/>
      <c r="K68" s="305"/>
      <c r="L68" s="305"/>
      <c r="M68" s="305"/>
      <c r="N68" s="305"/>
      <c r="O68" s="305"/>
    </row>
    <row r="69" spans="1:15" ht="18.75" thickBot="1">
      <c r="A69" s="305"/>
      <c r="B69" s="278" t="s">
        <v>1560</v>
      </c>
      <c r="C69" s="276" t="e">
        <f>#REF!</f>
        <v>#REF!</v>
      </c>
      <c r="D69" s="276" t="e">
        <f>#REF!</f>
        <v>#REF!</v>
      </c>
      <c r="E69" s="276" t="e">
        <f>#REF!</f>
        <v>#REF!</v>
      </c>
      <c r="F69" s="305"/>
      <c r="G69" s="305"/>
      <c r="H69" s="305"/>
      <c r="I69" s="305"/>
      <c r="J69" s="305"/>
      <c r="K69" s="305"/>
      <c r="L69" s="305"/>
      <c r="M69" s="305"/>
      <c r="N69" s="305"/>
      <c r="O69" s="305"/>
    </row>
    <row r="70" spans="1:15" ht="16.5" thickBot="1">
      <c r="A70" s="305"/>
      <c r="B70" s="252" t="s">
        <v>1578</v>
      </c>
      <c r="C70" s="314" t="e">
        <f>'Daten int.'!C148</f>
        <v>#REF!</v>
      </c>
      <c r="D70" s="314" t="e">
        <f>'Daten int.'!D148</f>
        <v>#REF!</v>
      </c>
      <c r="E70" s="314" t="e">
        <f>'Daten int.'!E148</f>
        <v>#REF!</v>
      </c>
      <c r="F70" s="305"/>
      <c r="G70" s="305"/>
      <c r="H70" s="305"/>
      <c r="I70" s="305"/>
      <c r="J70" s="305"/>
      <c r="K70" s="305"/>
      <c r="L70" s="305"/>
      <c r="M70" s="305"/>
      <c r="N70" s="305"/>
      <c r="O70" s="305"/>
    </row>
    <row r="71" spans="1:15" ht="15">
      <c r="A71" s="305"/>
      <c r="B71" s="252" t="s">
        <v>1514</v>
      </c>
      <c r="C71" s="315">
        <v>9744</v>
      </c>
      <c r="D71" s="315">
        <v>9984</v>
      </c>
      <c r="E71" s="315">
        <f>D71+140</f>
        <v>10124</v>
      </c>
      <c r="F71" s="305"/>
      <c r="G71" s="316"/>
      <c r="H71" s="305"/>
      <c r="I71" s="305"/>
      <c r="J71" s="305"/>
      <c r="K71" s="305"/>
      <c r="L71" s="305"/>
      <c r="M71" s="305"/>
      <c r="N71" s="305"/>
      <c r="O71" s="305"/>
    </row>
    <row r="72" spans="1:15" ht="15.75">
      <c r="A72" s="305"/>
      <c r="B72" s="299" t="s">
        <v>1532</v>
      </c>
      <c r="C72" s="252"/>
      <c r="D72" s="252"/>
      <c r="E72" s="252"/>
      <c r="F72" s="305"/>
      <c r="G72" s="305"/>
      <c r="H72" s="305"/>
      <c r="I72" s="305"/>
      <c r="J72" s="305"/>
      <c r="K72" s="305"/>
      <c r="L72" s="305"/>
      <c r="M72" s="305"/>
      <c r="N72" s="305"/>
      <c r="O72" s="305"/>
    </row>
    <row r="73" spans="1:15" ht="15">
      <c r="A73" s="305"/>
      <c r="B73" s="252" t="s">
        <v>1515</v>
      </c>
      <c r="C73" s="300">
        <v>14753</v>
      </c>
      <c r="D73" s="300">
        <v>14926</v>
      </c>
      <c r="E73" s="300">
        <f t="shared" ref="E73:E88" si="10">D73</f>
        <v>14926</v>
      </c>
      <c r="F73" s="305"/>
      <c r="G73" s="277" t="s">
        <v>1535</v>
      </c>
      <c r="H73" s="305"/>
      <c r="I73" s="305"/>
      <c r="J73" s="305"/>
      <c r="K73" s="305"/>
      <c r="L73" s="305"/>
      <c r="M73" s="305"/>
      <c r="N73" s="305"/>
      <c r="O73" s="305"/>
    </row>
    <row r="74" spans="1:15" ht="15">
      <c r="A74" s="305"/>
      <c r="B74" s="252" t="s">
        <v>1516</v>
      </c>
      <c r="C74" s="301">
        <v>995.21</v>
      </c>
      <c r="D74" s="301">
        <v>1008.7</v>
      </c>
      <c r="E74" s="301">
        <f t="shared" si="10"/>
        <v>1008.7</v>
      </c>
      <c r="F74" s="305"/>
      <c r="G74" s="305"/>
      <c r="H74" s="305"/>
      <c r="I74" s="305"/>
      <c r="J74" s="305"/>
      <c r="K74" s="305"/>
      <c r="L74" s="305"/>
      <c r="M74" s="305"/>
      <c r="N74" s="305"/>
      <c r="O74" s="305"/>
    </row>
    <row r="75" spans="1:15" ht="15">
      <c r="A75" s="305"/>
      <c r="B75" s="252" t="s">
        <v>1517</v>
      </c>
      <c r="C75" s="300">
        <v>1400</v>
      </c>
      <c r="D75" s="300">
        <v>1400</v>
      </c>
      <c r="E75" s="300">
        <f t="shared" si="10"/>
        <v>1400</v>
      </c>
      <c r="F75" s="305"/>
      <c r="G75" s="305"/>
      <c r="H75" s="305"/>
      <c r="I75" s="305"/>
      <c r="J75" s="305"/>
      <c r="K75" s="305"/>
      <c r="L75" s="305"/>
      <c r="M75" s="305"/>
      <c r="N75" s="305"/>
      <c r="O75" s="305"/>
    </row>
    <row r="76" spans="1:15" ht="15.75">
      <c r="A76" s="305"/>
      <c r="B76" s="299" t="s">
        <v>1531</v>
      </c>
      <c r="C76" s="301"/>
      <c r="D76" s="301"/>
      <c r="E76" s="301"/>
      <c r="F76" s="305"/>
      <c r="G76" s="305"/>
      <c r="H76" s="305"/>
      <c r="I76" s="305"/>
      <c r="J76" s="305"/>
      <c r="K76" s="305"/>
      <c r="L76" s="305"/>
      <c r="M76" s="305"/>
      <c r="N76" s="305"/>
      <c r="O76" s="305"/>
    </row>
    <row r="77" spans="1:15" ht="15">
      <c r="A77" s="305"/>
      <c r="B77" s="252" t="s">
        <v>1518</v>
      </c>
      <c r="C77" s="300">
        <v>57918</v>
      </c>
      <c r="D77" s="300">
        <v>58596</v>
      </c>
      <c r="E77" s="300">
        <f t="shared" si="10"/>
        <v>58596</v>
      </c>
      <c r="F77" s="305"/>
      <c r="G77" s="305"/>
      <c r="H77" s="305"/>
      <c r="I77" s="305"/>
      <c r="J77" s="305"/>
      <c r="K77" s="305"/>
      <c r="L77" s="305"/>
      <c r="M77" s="305"/>
      <c r="N77" s="305"/>
      <c r="O77" s="305"/>
    </row>
    <row r="78" spans="1:15" ht="15">
      <c r="A78" s="305"/>
      <c r="B78" s="252" t="s">
        <v>1519</v>
      </c>
      <c r="C78" s="301">
        <v>208.85</v>
      </c>
      <c r="D78" s="301">
        <v>206.43</v>
      </c>
      <c r="E78" s="301">
        <f t="shared" si="10"/>
        <v>206.43</v>
      </c>
      <c r="F78" s="305"/>
      <c r="G78" s="305"/>
      <c r="H78" s="305"/>
      <c r="I78" s="305"/>
      <c r="J78" s="305"/>
      <c r="K78" s="305"/>
      <c r="L78" s="305"/>
      <c r="M78" s="305"/>
      <c r="N78" s="305"/>
      <c r="O78" s="305"/>
    </row>
    <row r="79" spans="1:15" ht="15">
      <c r="A79" s="305"/>
      <c r="B79" s="252" t="s">
        <v>1520</v>
      </c>
      <c r="C79" s="300">
        <v>2397</v>
      </c>
      <c r="D79" s="300">
        <v>2397</v>
      </c>
      <c r="E79" s="300">
        <f t="shared" si="10"/>
        <v>2397</v>
      </c>
      <c r="F79" s="305"/>
      <c r="G79" s="305"/>
      <c r="H79" s="305"/>
      <c r="I79" s="305"/>
      <c r="J79" s="305"/>
      <c r="K79" s="305"/>
      <c r="L79" s="305"/>
      <c r="M79" s="305"/>
      <c r="N79" s="305"/>
      <c r="O79" s="305"/>
    </row>
    <row r="80" spans="1:15" ht="15">
      <c r="A80" s="305"/>
      <c r="B80" s="252" t="s">
        <v>1521</v>
      </c>
      <c r="C80" s="301">
        <v>950.96</v>
      </c>
      <c r="D80" s="301">
        <v>938.24</v>
      </c>
      <c r="E80" s="301">
        <f t="shared" si="10"/>
        <v>938.24</v>
      </c>
      <c r="F80" s="305"/>
      <c r="G80" s="305"/>
      <c r="H80" s="305"/>
      <c r="I80" s="305"/>
      <c r="J80" s="305"/>
      <c r="K80" s="305"/>
      <c r="L80" s="305"/>
      <c r="M80" s="305"/>
      <c r="N80" s="305"/>
      <c r="O80" s="305"/>
    </row>
    <row r="81" spans="1:15" ht="15.75">
      <c r="A81" s="305"/>
      <c r="B81" s="299" t="s">
        <v>1533</v>
      </c>
      <c r="C81" s="301"/>
      <c r="D81" s="301"/>
      <c r="E81" s="301"/>
      <c r="F81" s="305"/>
      <c r="G81" s="305"/>
      <c r="H81" s="305"/>
      <c r="I81" s="305"/>
      <c r="J81" s="305"/>
      <c r="K81" s="305"/>
      <c r="L81" s="305"/>
      <c r="M81" s="305"/>
      <c r="N81" s="305"/>
      <c r="O81" s="305"/>
    </row>
    <row r="82" spans="1:15" ht="15">
      <c r="A82" s="305"/>
      <c r="B82" s="252" t="s">
        <v>1522</v>
      </c>
      <c r="C82" s="300">
        <v>274612</v>
      </c>
      <c r="D82" s="300">
        <v>277825</v>
      </c>
      <c r="E82" s="300">
        <f t="shared" si="10"/>
        <v>277825</v>
      </c>
      <c r="F82" s="305"/>
      <c r="G82" s="305"/>
      <c r="H82" s="305"/>
      <c r="I82" s="305"/>
      <c r="J82" s="305"/>
      <c r="K82" s="305"/>
      <c r="L82" s="305"/>
      <c r="M82" s="305"/>
      <c r="N82" s="305"/>
      <c r="O82" s="305"/>
    </row>
    <row r="83" spans="1:15" ht="15">
      <c r="A83" s="305"/>
      <c r="B83" s="252" t="s">
        <v>1523</v>
      </c>
      <c r="C83" s="301">
        <v>0.42</v>
      </c>
      <c r="D83" s="301">
        <v>0.42</v>
      </c>
      <c r="E83" s="301">
        <f t="shared" si="10"/>
        <v>0.42</v>
      </c>
      <c r="F83" s="305"/>
      <c r="G83" s="305"/>
      <c r="H83" s="305"/>
      <c r="I83" s="305"/>
      <c r="J83" s="305"/>
      <c r="K83" s="305"/>
      <c r="L83" s="305"/>
      <c r="M83" s="305"/>
      <c r="N83" s="305"/>
      <c r="O83" s="305"/>
    </row>
    <row r="84" spans="1:15" ht="15">
      <c r="A84" s="305"/>
      <c r="B84" s="252" t="s">
        <v>1524</v>
      </c>
      <c r="C84" s="301">
        <v>9136.6299999999992</v>
      </c>
      <c r="D84" s="301">
        <v>9267.5300000000007</v>
      </c>
      <c r="E84" s="301">
        <f t="shared" si="10"/>
        <v>9267.5300000000007</v>
      </c>
      <c r="F84" s="305"/>
      <c r="G84" s="305"/>
      <c r="H84" s="305"/>
      <c r="I84" s="305"/>
      <c r="J84" s="305"/>
      <c r="K84" s="305"/>
      <c r="L84" s="305"/>
      <c r="M84" s="305"/>
      <c r="N84" s="305"/>
      <c r="O84" s="305"/>
    </row>
    <row r="85" spans="1:15" ht="15.75">
      <c r="A85" s="305"/>
      <c r="B85" s="299" t="s">
        <v>1534</v>
      </c>
      <c r="C85" s="301"/>
      <c r="D85" s="301"/>
      <c r="E85" s="301"/>
      <c r="F85" s="305"/>
      <c r="G85" s="305"/>
      <c r="H85" s="305"/>
      <c r="I85" s="305"/>
      <c r="J85" s="305"/>
      <c r="K85" s="305"/>
      <c r="L85" s="305"/>
      <c r="M85" s="305"/>
      <c r="N85" s="305"/>
      <c r="O85" s="305"/>
    </row>
    <row r="86" spans="1:15" ht="15">
      <c r="A86" s="305"/>
      <c r="B86" s="252" t="s">
        <v>1525</v>
      </c>
      <c r="C86" s="300">
        <f>C82+1</f>
        <v>274613</v>
      </c>
      <c r="D86" s="300">
        <f>D82+1</f>
        <v>277826</v>
      </c>
      <c r="E86" s="300">
        <f t="shared" si="10"/>
        <v>277826</v>
      </c>
      <c r="F86" s="305"/>
      <c r="G86" s="305"/>
      <c r="H86" s="305"/>
      <c r="I86" s="305"/>
      <c r="J86" s="305"/>
      <c r="K86" s="305"/>
      <c r="L86" s="305"/>
      <c r="M86" s="305"/>
      <c r="N86" s="305"/>
      <c r="O86" s="305"/>
    </row>
    <row r="87" spans="1:15" ht="15">
      <c r="A87" s="305"/>
      <c r="B87" s="252" t="s">
        <v>1526</v>
      </c>
      <c r="C87" s="301">
        <v>0.45</v>
      </c>
      <c r="D87" s="301">
        <v>0.45</v>
      </c>
      <c r="E87" s="301">
        <f t="shared" si="10"/>
        <v>0.45</v>
      </c>
      <c r="F87" s="305"/>
      <c r="G87" s="305"/>
      <c r="H87" s="305"/>
      <c r="I87" s="305"/>
      <c r="J87" s="305"/>
      <c r="K87" s="305"/>
      <c r="L87" s="305"/>
      <c r="M87" s="305"/>
      <c r="N87" s="305"/>
      <c r="O87" s="305"/>
    </row>
    <row r="88" spans="1:15" ht="15">
      <c r="A88" s="305"/>
      <c r="B88" s="252" t="s">
        <v>1527</v>
      </c>
      <c r="C88" s="301">
        <v>17374.990000000002</v>
      </c>
      <c r="D88" s="301">
        <v>17602.28</v>
      </c>
      <c r="E88" s="301">
        <f t="shared" si="10"/>
        <v>17602.28</v>
      </c>
      <c r="F88" s="305"/>
      <c r="G88" s="305"/>
      <c r="H88" s="305"/>
      <c r="I88" s="305"/>
      <c r="J88" s="305"/>
      <c r="K88" s="305"/>
      <c r="L88" s="305"/>
      <c r="M88" s="305"/>
      <c r="N88" s="305"/>
      <c r="O88" s="305"/>
    </row>
    <row r="89" spans="1:15">
      <c r="A89" s="305"/>
      <c r="B89" s="305"/>
      <c r="C89" s="305"/>
      <c r="D89" s="305"/>
      <c r="E89" s="305"/>
      <c r="F89" s="305"/>
      <c r="G89" s="305"/>
      <c r="H89" s="305"/>
      <c r="I89" s="305"/>
      <c r="J89" s="305"/>
      <c r="K89" s="305"/>
      <c r="L89" s="305"/>
      <c r="M89" s="305"/>
      <c r="N89" s="305"/>
      <c r="O89" s="305"/>
    </row>
    <row r="90" spans="1:15" ht="15">
      <c r="A90" s="305"/>
      <c r="B90" s="217" t="s">
        <v>1528</v>
      </c>
      <c r="C90" s="217" t="e">
        <f>IF(#REF!=1,
INT(IF(C70&lt;=C71,0,
IF(C70&lt;=C73,(C74*(C70-C71)/10000+C75)*(C70-C71)/10000,
IF(C70&lt;=C77,(C78*(C70-C73)/10000+C79)*(C70-C73)/10000+C80,
IF(C70&lt;=C82,(C83*C70-C84),C87*C70-C88))))),
INT(IF(C70/2&lt;=C71,0,
IF(C70/2&lt;=C73,((C74*(C70/2-C71)/10000+C75)*(C70/2-C71)/10000)*2,
IF(C70/2&lt;=C77,((C78*(C70/2-C73)/10000+C79)*(C70/2-C73)/10000+C80)*2,
IF(C70/2&lt;=C82,(C83*C70/2-C84)*2,(C87*C70/2-C88)*2))))))</f>
        <v>#REF!</v>
      </c>
      <c r="D90" s="217" t="e">
        <f>IF(#REF!=1,
INT(IF(D70&lt;=D71,0,
IF(D70&lt;=D73,(D74*(D70-D71)/10000+D75)*(D70-D71)/10000,
IF(D70&lt;=D77,(D78*(D70-D73)/10000+D79)*(D70-D73)/10000+D80,
IF(D70&lt;=D82,(D83*D70-D84),D87*D70-D88))))),
INT(IF(D70/2&lt;=D71,0,
IF(D70/2&lt;=D73,((D74*(D70/2-D71)/10000+D75)*(D70/2-D71)/10000)*2,
IF(D70/2&lt;=D77,((D78*(D70/2-D73)/10000+D79)*(D70/2-D73)/10000+D80)*2,
IF(D70/2&lt;=D82,(D83*D70/2-D84)*2,(D87*D70/2-D88)*2))))))</f>
        <v>#REF!</v>
      </c>
      <c r="E90" s="217" t="e">
        <f>IF(#REF!=1,
INT(IF(E70&lt;=E71,0,
IF(E70&lt;=E73,(E74*(E70-E71)/10000+E75)*(E70-E71)/10000,
IF(E70&lt;=E77,(E78*(E70-E73)/10000+E79)*(E70-E73)/10000+E80,
IF(E70&lt;=E82,(E83*E70-E84),E87*E70-E88))))),
INT(IF(E70/2&lt;=E71,0,
IF(E70/2&lt;=E73,((E74*(E70/2-E71)/10000+E75)*(E70/2-E71)/10000)*2,
IF(E70/2&lt;=E77,((E78*(E70/2-E73)/10000+E79)*(E70/2-E73)/10000+E80)*2,
IF(E70/2&lt;=E82,(E83*E70/2-E84)*2,(E87*E70/2-E88)*2))))))</f>
        <v>#REF!</v>
      </c>
      <c r="F90" s="305" t="s">
        <v>1529</v>
      </c>
      <c r="G90" s="305"/>
      <c r="H90" s="305"/>
      <c r="I90" s="305"/>
      <c r="J90" s="305"/>
      <c r="K90" s="305"/>
      <c r="L90" s="305"/>
      <c r="M90" s="305"/>
      <c r="N90" s="305"/>
      <c r="O90" s="305"/>
    </row>
    <row r="91" spans="1:15">
      <c r="A91" s="305"/>
      <c r="B91" s="305"/>
      <c r="C91" s="305"/>
      <c r="D91" s="305"/>
      <c r="E91" s="305"/>
      <c r="F91" s="305"/>
      <c r="G91" s="305"/>
      <c r="H91" s="305"/>
      <c r="I91" s="305"/>
      <c r="J91" s="305"/>
      <c r="K91" s="305"/>
      <c r="L91" s="305"/>
      <c r="M91" s="305"/>
      <c r="N91" s="305"/>
      <c r="O91" s="305"/>
    </row>
    <row r="92" spans="1:15" ht="16.5" thickBot="1">
      <c r="A92" s="305"/>
      <c r="B92" s="253" t="s">
        <v>1542</v>
      </c>
      <c r="C92" s="305"/>
      <c r="D92" s="305"/>
      <c r="E92" s="305"/>
      <c r="F92" s="305"/>
      <c r="G92" s="305"/>
      <c r="H92" s="305"/>
      <c r="I92" s="305"/>
      <c r="J92" s="305"/>
      <c r="K92" s="305"/>
      <c r="L92" s="305"/>
      <c r="M92" s="305"/>
      <c r="N92" s="305"/>
      <c r="O92" s="305"/>
    </row>
    <row r="93" spans="1:15" ht="13.5" thickBot="1">
      <c r="A93" s="305"/>
      <c r="B93" s="227" t="s">
        <v>1439</v>
      </c>
      <c r="C93" s="228"/>
      <c r="D93" s="228"/>
      <c r="E93" s="228"/>
      <c r="F93" s="228"/>
      <c r="G93" s="228"/>
      <c r="H93" s="228"/>
      <c r="I93" s="228"/>
      <c r="J93" s="228"/>
      <c r="K93" s="228"/>
      <c r="L93" s="229"/>
      <c r="M93" s="305"/>
      <c r="N93" s="305"/>
      <c r="O93" s="305"/>
    </row>
    <row r="94" spans="1:15" ht="13.5" thickBot="1">
      <c r="A94" s="305"/>
      <c r="B94" s="230" t="s">
        <v>188</v>
      </c>
      <c r="C94" s="231" t="s">
        <v>189</v>
      </c>
      <c r="D94" s="232">
        <v>10</v>
      </c>
      <c r="E94" s="231" t="s">
        <v>190</v>
      </c>
      <c r="F94" s="232">
        <v>6</v>
      </c>
      <c r="G94" s="767" t="s">
        <v>192</v>
      </c>
      <c r="H94" s="768"/>
      <c r="I94" s="769"/>
      <c r="J94" s="233">
        <v>4.4999999999999998E-2</v>
      </c>
      <c r="K94" s="295" t="s">
        <v>191</v>
      </c>
      <c r="L94" s="234">
        <v>50000</v>
      </c>
      <c r="M94" s="305"/>
      <c r="N94" s="305"/>
      <c r="O94" s="305"/>
    </row>
    <row r="95" spans="1:15" ht="13.5" thickBot="1">
      <c r="A95" s="305"/>
      <c r="B95" s="230" t="s">
        <v>1585</v>
      </c>
      <c r="C95" s="235" t="s">
        <v>193</v>
      </c>
      <c r="D95" s="236">
        <v>5</v>
      </c>
      <c r="E95" s="235" t="s">
        <v>190</v>
      </c>
      <c r="F95" s="236">
        <v>12</v>
      </c>
      <c r="G95" s="770" t="s">
        <v>192</v>
      </c>
      <c r="H95" s="771"/>
      <c r="I95" s="772"/>
      <c r="J95" s="237">
        <v>1.21E-2</v>
      </c>
      <c r="K95" s="238" t="s">
        <v>191</v>
      </c>
      <c r="L95" s="239">
        <v>125000</v>
      </c>
      <c r="M95" s="305"/>
      <c r="N95" s="305"/>
      <c r="O95" s="305"/>
    </row>
    <row r="96" spans="1:15" ht="13.5" thickBot="1">
      <c r="A96" s="305"/>
      <c r="B96" s="230"/>
      <c r="C96" s="231" t="s">
        <v>194</v>
      </c>
      <c r="D96" s="232">
        <v>10</v>
      </c>
      <c r="E96" s="231" t="s">
        <v>190</v>
      </c>
      <c r="F96" s="232">
        <v>24</v>
      </c>
      <c r="G96" s="767" t="s">
        <v>192</v>
      </c>
      <c r="H96" s="768"/>
      <c r="I96" s="769"/>
      <c r="J96" s="233">
        <v>1.9199999999999998E-2</v>
      </c>
      <c r="K96" s="295" t="s">
        <v>191</v>
      </c>
      <c r="L96" s="234">
        <v>125000</v>
      </c>
      <c r="M96" s="305"/>
      <c r="N96" s="305"/>
      <c r="O96" s="305"/>
    </row>
    <row r="97" spans="1:15">
      <c r="A97" s="305"/>
      <c r="B97" s="243" t="s">
        <v>202</v>
      </c>
      <c r="C97" s="235" t="s">
        <v>189</v>
      </c>
      <c r="D97" s="240">
        <v>6</v>
      </c>
      <c r="E97" s="235" t="s">
        <v>190</v>
      </c>
      <c r="F97" s="240">
        <v>6</v>
      </c>
      <c r="G97" s="773" t="s">
        <v>192</v>
      </c>
      <c r="H97" s="774"/>
      <c r="I97" s="775"/>
      <c r="J97" s="241">
        <v>0</v>
      </c>
      <c r="K97" s="238" t="s">
        <v>191</v>
      </c>
      <c r="L97" s="242">
        <v>5000</v>
      </c>
      <c r="M97" s="305"/>
      <c r="N97" s="305"/>
      <c r="O97" s="305"/>
    </row>
    <row r="98" spans="1:15" ht="13.5" thickBot="1">
      <c r="A98" s="305"/>
      <c r="B98" s="317"/>
      <c r="C98" s="318"/>
      <c r="D98" s="318"/>
      <c r="E98" s="318"/>
      <c r="F98" s="318"/>
      <c r="G98" s="318"/>
      <c r="H98" s="318"/>
      <c r="I98" s="318"/>
      <c r="J98" s="318"/>
      <c r="K98" s="318"/>
      <c r="L98" s="319"/>
      <c r="M98" s="305"/>
      <c r="N98" s="305"/>
      <c r="O98" s="305"/>
    </row>
    <row r="99" spans="1:15" ht="14.25">
      <c r="A99" s="305"/>
      <c r="B99" s="469" t="s">
        <v>205</v>
      </c>
      <c r="C99" s="470"/>
      <c r="D99" s="470"/>
      <c r="E99" s="470"/>
      <c r="F99" s="470"/>
      <c r="G99" s="470"/>
      <c r="H99" s="470"/>
      <c r="I99" s="470"/>
      <c r="J99" s="470"/>
      <c r="K99" s="470"/>
      <c r="L99" s="471"/>
      <c r="M99" s="305"/>
      <c r="N99" s="305"/>
      <c r="O99" s="305"/>
    </row>
    <row r="100" spans="1:15" ht="15" thickBot="1">
      <c r="A100" s="305"/>
      <c r="B100" s="468" t="s">
        <v>1586</v>
      </c>
      <c r="C100" s="472"/>
      <c r="D100" s="472"/>
      <c r="E100" s="472"/>
      <c r="F100" s="472"/>
      <c r="G100" s="472"/>
      <c r="H100" s="472"/>
      <c r="I100" s="472"/>
      <c r="J100" s="472"/>
      <c r="K100" s="472"/>
      <c r="L100" s="312"/>
      <c r="M100" s="305"/>
      <c r="N100" s="305"/>
      <c r="O100" s="305"/>
    </row>
    <row r="101" spans="1:15">
      <c r="A101" s="305"/>
      <c r="B101" s="305"/>
      <c r="C101" s="305"/>
      <c r="D101" s="305"/>
      <c r="E101" s="305"/>
      <c r="F101" s="305"/>
      <c r="G101" s="305"/>
      <c r="H101" s="305"/>
      <c r="I101" s="305"/>
      <c r="J101" s="305"/>
      <c r="K101" s="305"/>
      <c r="L101" s="305"/>
      <c r="M101" s="305"/>
      <c r="N101" s="305"/>
      <c r="O101" s="305"/>
    </row>
    <row r="102" spans="1:15" ht="16.5" thickBot="1">
      <c r="A102" s="305"/>
      <c r="B102" s="253" t="s">
        <v>1576</v>
      </c>
      <c r="C102" s="305"/>
      <c r="D102" s="278"/>
      <c r="E102" s="305"/>
      <c r="F102" s="305"/>
      <c r="G102" s="305"/>
      <c r="H102" s="305"/>
      <c r="I102" s="305"/>
      <c r="J102" s="305"/>
      <c r="K102" s="305"/>
      <c r="L102" s="305"/>
      <c r="M102" s="305"/>
      <c r="N102" s="305"/>
      <c r="O102" s="305"/>
    </row>
    <row r="103" spans="1:15" ht="18.75" thickBot="1">
      <c r="A103" s="305"/>
      <c r="B103" s="278" t="e">
        <f>#REF!</f>
        <v>#REF!</v>
      </c>
      <c r="C103" s="279"/>
      <c r="D103" s="280" t="e">
        <f>#REF!</f>
        <v>#REF!</v>
      </c>
      <c r="E103" s="763" t="e">
        <f>#REF!</f>
        <v>#REF!</v>
      </c>
      <c r="F103" s="763" t="e">
        <f>#REF!</f>
        <v>#REF!</v>
      </c>
      <c r="G103" s="763" t="e">
        <f>#REF!</f>
        <v>#REF!</v>
      </c>
      <c r="H103" s="763" t="e">
        <f>#REF!</f>
        <v>#REF!</v>
      </c>
      <c r="I103" s="763"/>
      <c r="J103" s="305"/>
      <c r="K103" s="305"/>
      <c r="L103" s="305"/>
      <c r="M103" s="305"/>
      <c r="N103" s="305"/>
      <c r="O103" s="305"/>
    </row>
    <row r="104" spans="1:15" ht="18.600000000000001" customHeight="1">
      <c r="A104" s="305"/>
      <c r="B104" s="305"/>
      <c r="C104" s="305"/>
      <c r="D104" s="305"/>
      <c r="E104" s="763"/>
      <c r="F104" s="763"/>
      <c r="G104" s="763"/>
      <c r="H104" s="763"/>
      <c r="I104" s="763"/>
      <c r="J104" s="305"/>
      <c r="K104" s="305"/>
      <c r="L104" s="305"/>
      <c r="M104" s="305"/>
      <c r="N104" s="305"/>
      <c r="O104" s="305"/>
    </row>
    <row r="105" spans="1:15" ht="16.5" thickBot="1">
      <c r="A105" s="305"/>
      <c r="B105" s="281" t="s">
        <v>1554</v>
      </c>
      <c r="C105" s="305"/>
      <c r="D105" s="305"/>
      <c r="E105" s="305"/>
      <c r="F105" s="305"/>
      <c r="G105" s="305"/>
      <c r="H105" s="305"/>
      <c r="I105" s="305"/>
      <c r="J105" s="305"/>
      <c r="K105" s="305"/>
      <c r="L105" s="305"/>
      <c r="M105" s="305"/>
      <c r="N105" s="305"/>
      <c r="O105" s="305"/>
    </row>
    <row r="106" spans="1:15" ht="18" customHeight="1" thickBot="1">
      <c r="A106" s="305"/>
      <c r="B106" s="282" t="e">
        <f>#REF!</f>
        <v>#REF!</v>
      </c>
      <c r="C106" s="305"/>
      <c r="D106" s="283" t="e">
        <f>#REF!</f>
        <v>#REF!</v>
      </c>
      <c r="E106" s="284" t="e">
        <f>#REF!</f>
        <v>#REF!</v>
      </c>
      <c r="F106" s="252"/>
      <c r="G106" s="285"/>
      <c r="H106" s="284"/>
      <c r="I106" s="252"/>
      <c r="J106" s="305"/>
      <c r="K106" s="305"/>
      <c r="L106" s="305"/>
      <c r="M106" s="305"/>
      <c r="N106" s="305"/>
      <c r="O106" s="305"/>
    </row>
    <row r="107" spans="1:15" ht="13.5" thickBot="1">
      <c r="A107" s="305"/>
      <c r="B107" s="305"/>
      <c r="C107" s="305"/>
      <c r="D107" s="305"/>
      <c r="E107" s="305"/>
      <c r="F107" s="305"/>
      <c r="G107" s="305"/>
      <c r="H107" s="305"/>
      <c r="I107" s="305"/>
      <c r="J107" s="305"/>
      <c r="K107" s="305"/>
      <c r="L107" s="305"/>
      <c r="M107" s="305"/>
      <c r="N107" s="305"/>
      <c r="O107" s="305"/>
    </row>
    <row r="108" spans="1:15" s="252" customFormat="1" ht="16.5" thickBot="1">
      <c r="B108" s="282" t="s">
        <v>1530</v>
      </c>
      <c r="C108" s="286" t="e">
        <f>+#REF!</f>
        <v>#REF!</v>
      </c>
      <c r="D108" s="286" t="e">
        <f>+C108+1</f>
        <v>#REF!</v>
      </c>
      <c r="E108" s="286" t="e">
        <f>+D108+1</f>
        <v>#REF!</v>
      </c>
      <c r="G108" s="282" t="s">
        <v>1558</v>
      </c>
    </row>
    <row r="109" spans="1:15" ht="16.5" thickBot="1">
      <c r="A109" s="305"/>
      <c r="B109" s="287" t="s">
        <v>1476</v>
      </c>
      <c r="C109" s="288" t="e">
        <f>IF(#REF!=2,0,IF(#REF!*'Daten int.'!C39&gt;C48,C48,#REF!*'Daten int.'!C39))</f>
        <v>#REF!</v>
      </c>
      <c r="D109" s="288" t="e">
        <f>IF(#REF!=2,0,IF(#REF!*'Daten int.'!D39&gt;D48,D48,#REF!*'Daten int.'!D39))</f>
        <v>#REF!</v>
      </c>
      <c r="E109" s="288" t="e">
        <f>IF(#REF!=2,0,IF(#REF!*'Daten int.'!E39&gt;E48,E48,#REF!*'Daten int.'!E39))</f>
        <v>#REF!</v>
      </c>
      <c r="F109" s="305"/>
      <c r="G109" s="226"/>
      <c r="H109" s="296" t="s">
        <v>1536</v>
      </c>
      <c r="I109" s="776" t="s">
        <v>1548</v>
      </c>
      <c r="J109" s="776"/>
      <c r="K109" s="776"/>
      <c r="L109" s="305"/>
      <c r="M109" s="305"/>
      <c r="N109" s="305"/>
      <c r="O109" s="305"/>
    </row>
    <row r="110" spans="1:15" ht="16.5" thickBot="1">
      <c r="A110" s="305"/>
      <c r="B110" s="287" t="s">
        <v>1544</v>
      </c>
      <c r="C110" s="288" t="e">
        <f>IF(#REF!=2,0,IF(#REF!*'Daten int.'!C40&gt;C49,C49,#REF!*'Daten int.'!C40))</f>
        <v>#REF!</v>
      </c>
      <c r="D110" s="288" t="e">
        <f>IF(#REF!=2,0,IF(#REF!*'Daten int.'!D40&gt;D49,D49,#REF!*'Daten int.'!D40))</f>
        <v>#REF!</v>
      </c>
      <c r="E110" s="288" t="e">
        <f>IF(#REF!=2,0,IF(#REF!*'Daten int.'!E40&gt;E49,E49,#REF!*'Daten int.'!E40))</f>
        <v>#REF!</v>
      </c>
      <c r="F110" s="305"/>
      <c r="G110" s="225" t="s">
        <v>1537</v>
      </c>
      <c r="H110" s="224" t="s">
        <v>1539</v>
      </c>
      <c r="I110" s="224" t="s">
        <v>1547</v>
      </c>
      <c r="J110" s="320"/>
      <c r="K110" s="320"/>
      <c r="L110" s="305"/>
      <c r="M110" s="305"/>
      <c r="N110" s="305"/>
      <c r="O110" s="305"/>
    </row>
    <row r="111" spans="1:15" ht="16.5" thickBot="1">
      <c r="A111" s="305"/>
      <c r="B111" s="287" t="s">
        <v>1469</v>
      </c>
      <c r="C111" s="288" t="e">
        <f>IF($D$106=2,C115,IF(#REF!=2,0,IF(#REF!*'Daten int.'!C41&lt;C34/2,C34/2,IF(#REF!*'Daten int.'!C41&gt;C50,C50,#REF!*'Daten int.'!C41))))</f>
        <v>#REF!</v>
      </c>
      <c r="D111" s="288" t="e">
        <f>IF($D$106=2,D115,IF(#REF!=2,0,IF(#REF!*'Daten int.'!D41&lt;D34/2,D34/2,IF(#REF!*'Daten int.'!D41&gt;D50,D50,#REF!*'Daten int.'!D41))))</f>
        <v>#REF!</v>
      </c>
      <c r="E111" s="288" t="e">
        <f>IF($D$106=2,E115,IF(#REF!=2,0,IF(#REF!*'Daten int.'!E41&lt;E34/2,E34/2,IF(#REF!*'Daten int.'!E41&gt;E50,E50,#REF!*'Daten int.'!E41))))</f>
        <v>#REF!</v>
      </c>
      <c r="F111" s="305"/>
      <c r="G111" s="225" t="s">
        <v>1538</v>
      </c>
      <c r="H111" s="224" t="s">
        <v>1540</v>
      </c>
      <c r="I111" s="224" t="s">
        <v>1543</v>
      </c>
      <c r="J111" s="320"/>
      <c r="K111" s="320"/>
      <c r="L111" s="305"/>
      <c r="M111" s="305"/>
      <c r="N111" s="305"/>
      <c r="O111" s="305"/>
    </row>
    <row r="112" spans="1:15" ht="16.5" thickBot="1">
      <c r="A112" s="305"/>
      <c r="B112" s="287" t="s">
        <v>1470</v>
      </c>
      <c r="C112" s="288" t="e">
        <f>IF($D$106=2,C116,IF(#REF!=2,0,IF(#REF!*'Daten int.'!C42&lt;C35/2,C35/2,IF(#REF!*'Daten int.'!C42&gt;C51,C51,#REF!*'Daten int.'!C42))))</f>
        <v>#REF!</v>
      </c>
      <c r="D112" s="288" t="e">
        <f>IF($D$106=2,D116,IF(#REF!=2,0,IF(#REF!*'Daten int.'!D42&lt;D35/2,D35/2,IF(#REF!*'Daten int.'!D42&gt;D51,D51,#REF!*'Daten int.'!D42))))</f>
        <v>#REF!</v>
      </c>
      <c r="E112" s="288" t="e">
        <f>IF($D$106=2,E116,IF(#REF!=2,0,IF(#REF!*'Daten int.'!E42&lt;E35/2,E35/2,IF(#REF!*'Daten int.'!E42&gt;E51,E51,#REF!*'Daten int.'!E42))))</f>
        <v>#REF!</v>
      </c>
      <c r="F112" s="305"/>
      <c r="G112" s="225" t="s">
        <v>1545</v>
      </c>
      <c r="H112" s="224" t="s">
        <v>1557</v>
      </c>
      <c r="I112" s="224" t="s">
        <v>1546</v>
      </c>
      <c r="J112" s="320"/>
      <c r="K112" s="320"/>
      <c r="L112" s="305"/>
      <c r="M112" s="305"/>
      <c r="N112" s="305"/>
      <c r="O112" s="305"/>
    </row>
    <row r="113" spans="1:15" ht="15.75" thickBot="1">
      <c r="A113" s="305"/>
      <c r="B113" s="287" t="s">
        <v>1477</v>
      </c>
      <c r="C113" s="288" t="e">
        <f>IF(#REF!=1,#REF!*'Daten int.'!C43,0)</f>
        <v>#REF!</v>
      </c>
      <c r="D113" s="288" t="e">
        <f>IF(#REF!=1,#REF!*'Daten int.'!D43,0)</f>
        <v>#REF!</v>
      </c>
      <c r="E113" s="288" t="e">
        <f>IF(#REF!=1,#REF!*'Daten int.'!E43,0)</f>
        <v>#REF!</v>
      </c>
      <c r="F113" s="305"/>
      <c r="G113" s="305"/>
      <c r="H113" s="305"/>
      <c r="I113" s="305"/>
      <c r="J113" s="305"/>
      <c r="K113" s="305"/>
      <c r="L113" s="305"/>
      <c r="M113" s="305"/>
      <c r="N113" s="305"/>
      <c r="O113" s="305"/>
    </row>
    <row r="114" spans="1:15" ht="15.75" thickBot="1">
      <c r="A114" s="305"/>
      <c r="C114" s="252"/>
      <c r="D114" s="305"/>
      <c r="E114" s="305"/>
      <c r="F114" s="305"/>
      <c r="G114" s="305"/>
      <c r="H114" s="305"/>
      <c r="I114" s="305"/>
      <c r="J114" s="305"/>
      <c r="K114" s="305"/>
      <c r="L114" s="305"/>
      <c r="M114" s="305"/>
      <c r="N114" s="305"/>
      <c r="O114" s="305"/>
    </row>
    <row r="115" spans="1:15" ht="16.5" thickBot="1">
      <c r="A115" s="305"/>
      <c r="B115" s="282" t="s">
        <v>1555</v>
      </c>
      <c r="C115" s="289" t="e">
        <f>#REF!</f>
        <v>#REF!</v>
      </c>
      <c r="D115" s="289" t="e">
        <f>#REF!</f>
        <v>#REF!</v>
      </c>
      <c r="E115" s="289" t="e">
        <f>#REF!</f>
        <v>#REF!</v>
      </c>
      <c r="F115" s="305"/>
      <c r="G115" s="305"/>
      <c r="H115" s="305"/>
      <c r="I115" s="305"/>
      <c r="J115" s="305"/>
      <c r="K115" s="305"/>
      <c r="L115" s="305"/>
      <c r="M115" s="305"/>
      <c r="N115" s="305"/>
      <c r="O115" s="305"/>
    </row>
    <row r="116" spans="1:15" ht="15.75" thickBot="1">
      <c r="A116" s="305"/>
      <c r="B116" s="287" t="s">
        <v>1470</v>
      </c>
      <c r="C116" s="289" t="e">
        <f>#REF!</f>
        <v>#REF!</v>
      </c>
      <c r="D116" s="289" t="e">
        <f>#REF!</f>
        <v>#REF!</v>
      </c>
      <c r="E116" s="289" t="e">
        <f>#REF!</f>
        <v>#REF!</v>
      </c>
      <c r="F116" s="305"/>
      <c r="G116" s="305"/>
      <c r="H116" s="305"/>
      <c r="I116" s="305"/>
      <c r="J116" s="305"/>
      <c r="K116" s="305"/>
      <c r="L116" s="305"/>
      <c r="M116" s="305"/>
      <c r="N116" s="305"/>
      <c r="O116" s="305"/>
    </row>
    <row r="117" spans="1:15" ht="15.75" customHeight="1" thickBot="1">
      <c r="A117" s="305"/>
      <c r="B117" s="305"/>
      <c r="C117" s="305"/>
      <c r="D117" s="305"/>
      <c r="E117" s="305"/>
      <c r="F117" s="305"/>
      <c r="G117" s="305"/>
      <c r="H117" s="305"/>
      <c r="I117" s="305"/>
      <c r="J117" s="305"/>
      <c r="K117" s="305"/>
      <c r="L117" s="305"/>
      <c r="M117" s="305"/>
      <c r="N117" s="305"/>
      <c r="O117" s="305"/>
    </row>
    <row r="118" spans="1:15" ht="54.75" customHeight="1" thickBot="1">
      <c r="A118" s="305"/>
      <c r="B118" s="290" t="s">
        <v>1577</v>
      </c>
      <c r="C118" s="305"/>
      <c r="D118" s="291" t="e">
        <f>#REF!</f>
        <v>#REF!</v>
      </c>
      <c r="E118" s="761" t="s">
        <v>1551</v>
      </c>
      <c r="F118" s="762"/>
      <c r="G118" s="762"/>
      <c r="H118" s="305"/>
      <c r="I118" s="305"/>
      <c r="J118" s="305"/>
      <c r="K118" s="305"/>
      <c r="L118" s="305"/>
      <c r="M118" s="305"/>
      <c r="N118" s="305"/>
      <c r="O118" s="305"/>
    </row>
    <row r="119" spans="1:15" ht="18.600000000000001" customHeight="1">
      <c r="A119" s="305"/>
      <c r="B119" s="290"/>
      <c r="C119" s="305"/>
      <c r="D119" s="292"/>
      <c r="E119" s="294"/>
      <c r="F119" s="294"/>
      <c r="G119" s="294"/>
      <c r="H119" s="305"/>
      <c r="I119" s="305"/>
      <c r="J119" s="305"/>
      <c r="K119" s="305"/>
      <c r="L119" s="305"/>
      <c r="M119" s="305"/>
      <c r="N119" s="305"/>
      <c r="O119" s="305"/>
    </row>
    <row r="120" spans="1:15" ht="15.75">
      <c r="A120" s="305"/>
      <c r="B120" s="282" t="s">
        <v>1556</v>
      </c>
      <c r="C120" s="293" t="e">
        <f>IF($D$103=1,0,'Daten int.'!C144/#REF!)</f>
        <v>#REF!</v>
      </c>
      <c r="D120" s="293" t="e">
        <f>IF($D$103=1,0,'Daten int.'!D144/12)</f>
        <v>#REF!</v>
      </c>
      <c r="E120" s="293" t="e">
        <f>IF($D$103=1,0,'Daten int.'!E144/12)</f>
        <v>#REF!</v>
      </c>
      <c r="F120" s="282"/>
      <c r="G120" s="305"/>
      <c r="H120" s="305"/>
      <c r="I120" s="305"/>
      <c r="J120" s="305"/>
      <c r="K120" s="305"/>
      <c r="L120" s="305"/>
      <c r="M120" s="305"/>
      <c r="N120" s="305"/>
      <c r="O120" s="305"/>
    </row>
    <row r="121" spans="1:15" ht="13.5" thickBot="1">
      <c r="A121" s="305"/>
      <c r="B121" s="305"/>
      <c r="C121" s="316"/>
      <c r="D121" s="316"/>
      <c r="E121" s="316"/>
      <c r="F121" s="305"/>
      <c r="G121" s="305"/>
      <c r="H121" s="305"/>
      <c r="I121" s="305"/>
      <c r="J121" s="305"/>
      <c r="K121" s="305"/>
      <c r="L121" s="305"/>
      <c r="M121" s="305"/>
      <c r="N121" s="305"/>
      <c r="O121" s="305"/>
    </row>
    <row r="122" spans="1:15" ht="16.5" thickBot="1">
      <c r="A122" s="305"/>
      <c r="B122" s="282" t="s">
        <v>1530</v>
      </c>
      <c r="C122" s="286" t="e">
        <f>C108</f>
        <v>#REF!</v>
      </c>
      <c r="D122" s="286" t="e">
        <f>+C122+1</f>
        <v>#REF!</v>
      </c>
      <c r="E122" s="286" t="e">
        <f>+D122+1</f>
        <v>#REF!</v>
      </c>
      <c r="F122" s="305"/>
      <c r="G122" s="305"/>
      <c r="H122" s="305"/>
      <c r="I122" s="305"/>
      <c r="J122" s="305"/>
      <c r="K122" s="305"/>
      <c r="L122" s="305"/>
      <c r="M122" s="305"/>
      <c r="N122" s="305"/>
      <c r="O122" s="305"/>
    </row>
    <row r="123" spans="1:15" ht="15.75" thickBot="1">
      <c r="A123" s="305"/>
      <c r="B123" s="287" t="s">
        <v>1476</v>
      </c>
      <c r="C123" s="288" t="e">
        <f>IF($D$118=1,C128,IF($D$118=3,C128,IF(C$120*C39&lt;=0,0,
IF(C$120*C39&gt;=C48,C48,C$120*C39))))</f>
        <v>#REF!</v>
      </c>
      <c r="D123" s="288" t="e">
        <f>IF($D$118=1,D128,IF($D$118=3,D128,IF(D$120*D39&lt;=0,0,
IF(D$120*D39&gt;=D48,D48,D$120*D39))))</f>
        <v>#REF!</v>
      </c>
      <c r="E123" s="288" t="e">
        <f>IF($D$118=1,E128,IF($D$118=3,E128,IF(E$120*E39&lt;=0,0,
IF(E$120*E39&gt;=E48,E48,E$120*E39))))</f>
        <v>#REF!</v>
      </c>
      <c r="F123" s="305"/>
      <c r="G123" s="321"/>
      <c r="H123" s="321"/>
      <c r="I123" s="321"/>
      <c r="J123" s="321"/>
      <c r="K123" s="321"/>
      <c r="L123" s="305"/>
      <c r="M123" s="305"/>
      <c r="N123" s="305"/>
      <c r="O123" s="305"/>
    </row>
    <row r="124" spans="1:15" ht="15.75" thickBot="1">
      <c r="A124" s="305"/>
      <c r="B124" s="287" t="s">
        <v>1544</v>
      </c>
      <c r="C124" s="288" t="e">
        <f>C129</f>
        <v>#REF!</v>
      </c>
      <c r="D124" s="288" t="e">
        <f t="shared" ref="D124:E124" si="11">D129</f>
        <v>#REF!</v>
      </c>
      <c r="E124" s="288" t="e">
        <f t="shared" si="11"/>
        <v>#REF!</v>
      </c>
      <c r="F124" s="305"/>
      <c r="G124" s="321"/>
      <c r="H124" s="321"/>
      <c r="I124" s="321"/>
      <c r="J124" s="321"/>
      <c r="K124" s="321"/>
      <c r="L124" s="305"/>
      <c r="M124" s="305"/>
      <c r="N124" s="305"/>
      <c r="O124" s="305"/>
    </row>
    <row r="125" spans="1:15" ht="15.75" thickBot="1">
      <c r="A125" s="305"/>
      <c r="B125" s="287" t="s">
        <v>1469</v>
      </c>
      <c r="C125" s="288" t="e">
        <f t="shared" ref="C125:E126" si="12">IF($D$118=1,IF(C$120*C41*2&lt;=C34,C34,
IF(C$120*C41*2&gt;=C50*2,C50*2,C$120*C41*2)),
IF($D$118=2,IF(C$120*C41&lt;=C34/2,C34/2,
IF(C$120*C41&gt;=C50,C50,C$120*C41)),C130))</f>
        <v>#REF!</v>
      </c>
      <c r="D125" s="288" t="e">
        <f t="shared" si="12"/>
        <v>#REF!</v>
      </c>
      <c r="E125" s="288" t="e">
        <f t="shared" si="12"/>
        <v>#REF!</v>
      </c>
      <c r="F125" s="305"/>
      <c r="G125" s="321"/>
      <c r="H125" s="321"/>
      <c r="I125" s="321"/>
      <c r="J125" s="321"/>
      <c r="K125" s="321"/>
      <c r="L125" s="305"/>
      <c r="M125" s="305"/>
      <c r="N125" s="305"/>
      <c r="O125" s="305"/>
    </row>
    <row r="126" spans="1:15" ht="15.75" thickBot="1">
      <c r="A126" s="305"/>
      <c r="B126" s="287" t="s">
        <v>1470</v>
      </c>
      <c r="C126" s="288" t="e">
        <f t="shared" si="12"/>
        <v>#REF!</v>
      </c>
      <c r="D126" s="288" t="e">
        <f t="shared" si="12"/>
        <v>#REF!</v>
      </c>
      <c r="E126" s="288" t="e">
        <f t="shared" si="12"/>
        <v>#REF!</v>
      </c>
      <c r="F126" s="305"/>
      <c r="G126" s="321"/>
      <c r="H126" s="321"/>
      <c r="I126" s="321"/>
      <c r="J126" s="321"/>
      <c r="K126" s="321"/>
      <c r="L126" s="305"/>
      <c r="M126" s="305"/>
      <c r="N126" s="305"/>
      <c r="O126" s="305"/>
    </row>
    <row r="127" spans="1:15" ht="13.5" thickBot="1">
      <c r="A127" s="305"/>
      <c r="B127" s="305"/>
      <c r="C127" s="305"/>
      <c r="D127" s="305"/>
      <c r="E127" s="305"/>
      <c r="F127" s="305"/>
      <c r="G127" s="305"/>
      <c r="H127" s="305"/>
      <c r="I127" s="305"/>
      <c r="J127" s="305"/>
      <c r="K127" s="305"/>
      <c r="L127" s="305"/>
      <c r="M127" s="305"/>
      <c r="N127" s="305"/>
      <c r="O127" s="305"/>
    </row>
    <row r="128" spans="1:15" ht="16.5" thickBot="1">
      <c r="A128" s="305"/>
      <c r="B128" s="282" t="s">
        <v>1555</v>
      </c>
      <c r="C128" s="289" t="e">
        <f>#REF!</f>
        <v>#REF!</v>
      </c>
      <c r="D128" s="289" t="e">
        <f>#REF!</f>
        <v>#REF!</v>
      </c>
      <c r="E128" s="289" t="e">
        <f>#REF!</f>
        <v>#REF!</v>
      </c>
      <c r="F128" s="305"/>
      <c r="G128" s="305"/>
      <c r="H128" s="305"/>
      <c r="I128" s="305"/>
      <c r="J128" s="305"/>
      <c r="K128" s="305"/>
      <c r="L128" s="305"/>
      <c r="M128" s="305"/>
      <c r="N128" s="305"/>
      <c r="O128" s="305"/>
    </row>
    <row r="129" spans="1:15" ht="15.75" thickBot="1">
      <c r="A129" s="305"/>
      <c r="B129" s="287" t="s">
        <v>1544</v>
      </c>
      <c r="C129" s="289" t="e">
        <f>#REF!</f>
        <v>#REF!</v>
      </c>
      <c r="D129" s="289" t="e">
        <f>#REF!</f>
        <v>#REF!</v>
      </c>
      <c r="E129" s="289" t="e">
        <f>#REF!</f>
        <v>#REF!</v>
      </c>
      <c r="F129" s="305"/>
      <c r="G129" s="305"/>
      <c r="H129" s="305"/>
      <c r="I129" s="305"/>
      <c r="J129" s="305"/>
      <c r="K129" s="305"/>
      <c r="L129" s="305"/>
      <c r="M129" s="305"/>
      <c r="N129" s="305"/>
      <c r="O129" s="305"/>
    </row>
    <row r="130" spans="1:15" ht="15.75" thickBot="1">
      <c r="A130" s="305"/>
      <c r="B130" s="287" t="s">
        <v>1469</v>
      </c>
      <c r="C130" s="289" t="e">
        <f>#REF!</f>
        <v>#REF!</v>
      </c>
      <c r="D130" s="289" t="e">
        <f>#REF!</f>
        <v>#REF!</v>
      </c>
      <c r="E130" s="289" t="e">
        <f>#REF!</f>
        <v>#REF!</v>
      </c>
      <c r="F130" s="305"/>
      <c r="G130" s="305"/>
      <c r="H130" s="305"/>
      <c r="I130" s="305"/>
      <c r="J130" s="305"/>
      <c r="K130" s="305"/>
      <c r="L130" s="305"/>
      <c r="M130" s="305"/>
      <c r="N130" s="305"/>
      <c r="O130" s="305"/>
    </row>
    <row r="131" spans="1:15" ht="15.75" customHeight="1" thickBot="1">
      <c r="A131" s="305"/>
      <c r="B131" s="287" t="s">
        <v>1470</v>
      </c>
      <c r="C131" s="289" t="e">
        <f>#REF!</f>
        <v>#REF!</v>
      </c>
      <c r="D131" s="289" t="e">
        <f>#REF!</f>
        <v>#REF!</v>
      </c>
      <c r="E131" s="289" t="e">
        <f>#REF!</f>
        <v>#REF!</v>
      </c>
      <c r="F131" s="305"/>
      <c r="G131" s="305"/>
      <c r="H131" s="305"/>
      <c r="I131" s="305"/>
      <c r="J131" s="305"/>
      <c r="K131" s="305"/>
      <c r="L131" s="305"/>
      <c r="M131" s="305"/>
      <c r="N131" s="305"/>
      <c r="O131" s="305"/>
    </row>
    <row r="132" spans="1:15" ht="15.75" customHeight="1">
      <c r="A132" s="305"/>
      <c r="B132" s="305"/>
      <c r="C132" s="305"/>
      <c r="D132" s="305"/>
      <c r="E132" s="305"/>
      <c r="F132" s="305"/>
      <c r="G132" s="305"/>
      <c r="H132" s="305"/>
      <c r="I132" s="305"/>
      <c r="J132" s="305"/>
      <c r="K132" s="305"/>
      <c r="L132" s="305"/>
      <c r="M132" s="305"/>
      <c r="N132" s="305"/>
      <c r="O132" s="305"/>
    </row>
    <row r="133" spans="1:15" ht="15.75" customHeight="1">
      <c r="A133" s="305"/>
      <c r="B133" s="253" t="s">
        <v>1571</v>
      </c>
      <c r="C133" s="297"/>
      <c r="D133" s="297"/>
      <c r="E133" s="298"/>
      <c r="F133" s="192"/>
      <c r="G133" s="161"/>
      <c r="H133" s="196"/>
      <c r="I133" s="161"/>
      <c r="J133" s="161"/>
      <c r="K133" s="305"/>
      <c r="L133" s="305"/>
      <c r="M133" s="305"/>
      <c r="N133" s="305"/>
      <c r="O133" s="305"/>
    </row>
    <row r="134" spans="1:15" ht="15.75" customHeight="1">
      <c r="A134" s="305"/>
      <c r="B134" s="432" t="s">
        <v>1575</v>
      </c>
      <c r="C134" s="433" t="e">
        <f>+IF(#REF!=1,#REF!*#REF!,Rentabilitätsberechnung!C$40+Rentabilitätsberechnung!C34)</f>
        <v>#REF!</v>
      </c>
      <c r="D134" s="433" t="e">
        <f>+IF(#REF!=1,#REF!*12,Rentabilitätsberechnung!D$40+Rentabilitätsberechnung!D34)</f>
        <v>#REF!</v>
      </c>
      <c r="E134" s="433" t="e">
        <f>+IF(#REF!=1,#REF!*12,Rentabilitätsberechnung!E$40+Rentabilitätsberechnung!E34)</f>
        <v>#REF!</v>
      </c>
      <c r="F134" s="192"/>
      <c r="G134" s="161"/>
      <c r="H134" s="161"/>
      <c r="I134" s="161"/>
      <c r="J134" s="161"/>
      <c r="K134" s="305"/>
      <c r="L134" s="305"/>
      <c r="M134" s="305"/>
      <c r="N134" s="305"/>
      <c r="O134" s="305"/>
    </row>
    <row r="135" spans="1:15" ht="15.75" customHeight="1">
      <c r="A135" s="305"/>
      <c r="B135" s="432" t="s">
        <v>1591</v>
      </c>
      <c r="C135" s="433">
        <f>-Liquiditätsplan!O31-Liquiditätsplan!O32</f>
        <v>0</v>
      </c>
      <c r="D135" s="433">
        <f>-Liquiditätsplan!O74-Liquiditätsplan!O75</f>
        <v>0</v>
      </c>
      <c r="E135" s="433">
        <f>-Liquiditätsplan!O116-Liquiditätsplan!O117</f>
        <v>0</v>
      </c>
      <c r="F135" s="192"/>
      <c r="G135" s="161"/>
      <c r="H135" s="161"/>
      <c r="I135" s="161"/>
      <c r="J135" s="161"/>
      <c r="K135" s="305"/>
      <c r="L135" s="305"/>
      <c r="M135" s="305"/>
      <c r="N135" s="305"/>
      <c r="O135" s="305"/>
    </row>
    <row r="136" spans="1:15" ht="15.75" customHeight="1">
      <c r="A136" s="305"/>
      <c r="B136" s="432" t="s">
        <v>1508</v>
      </c>
      <c r="C136" s="433" t="e">
        <f>-Privatentnahmen!#REF!*#REF!</f>
        <v>#REF!</v>
      </c>
      <c r="D136" s="433" t="e">
        <f>-Privatentnahmen!#REF!*12</f>
        <v>#REF!</v>
      </c>
      <c r="E136" s="433" t="e">
        <f>-Privatentnahmen!#REF!*12</f>
        <v>#REF!</v>
      </c>
      <c r="F136" s="192"/>
      <c r="G136" s="161"/>
      <c r="H136" s="161"/>
      <c r="I136" s="161"/>
      <c r="J136" s="161"/>
      <c r="K136" s="305"/>
      <c r="L136" s="305"/>
      <c r="M136" s="305"/>
      <c r="N136" s="305"/>
      <c r="O136" s="305"/>
    </row>
    <row r="137" spans="1:15" ht="15.75" customHeight="1">
      <c r="A137" s="305"/>
      <c r="B137" s="434" t="s">
        <v>1573</v>
      </c>
      <c r="C137" s="435" t="e">
        <f>+C134+C135+C136</f>
        <v>#REF!</v>
      </c>
      <c r="D137" s="435" t="e">
        <f>+D134+D135+D136</f>
        <v>#REF!</v>
      </c>
      <c r="E137" s="435" t="e">
        <f>+E134+E135+E136</f>
        <v>#REF!</v>
      </c>
      <c r="F137" s="192"/>
      <c r="G137" s="215"/>
      <c r="H137" s="161"/>
      <c r="I137" s="161"/>
      <c r="J137" s="161"/>
      <c r="K137" s="305"/>
      <c r="L137" s="305"/>
      <c r="M137" s="305"/>
      <c r="N137" s="305"/>
      <c r="O137" s="305"/>
    </row>
    <row r="138" spans="1:15" ht="15">
      <c r="A138" s="305"/>
      <c r="B138" s="436"/>
      <c r="C138" s="436"/>
      <c r="D138" s="436"/>
      <c r="E138" s="436"/>
      <c r="F138" s="192"/>
      <c r="G138" s="161"/>
      <c r="H138" s="161"/>
      <c r="I138" s="161"/>
      <c r="J138" s="161"/>
      <c r="K138" s="305"/>
      <c r="L138" s="305"/>
      <c r="M138" s="305"/>
      <c r="N138" s="305"/>
      <c r="O138" s="305"/>
    </row>
    <row r="139" spans="1:15" ht="15">
      <c r="A139" s="305"/>
      <c r="B139" s="437" t="s">
        <v>1552</v>
      </c>
      <c r="C139" s="435">
        <f>+Liquiditätsplan!O10</f>
        <v>0</v>
      </c>
      <c r="D139" s="435">
        <f>+Liquiditätsplan!O53</f>
        <v>0</v>
      </c>
      <c r="E139" s="435">
        <f>+Liquiditätsplan!O95</f>
        <v>0</v>
      </c>
      <c r="F139" s="192"/>
      <c r="G139" s="161"/>
      <c r="H139" s="161"/>
      <c r="I139" s="161"/>
      <c r="J139" s="161"/>
      <c r="K139" s="305"/>
      <c r="L139" s="305"/>
      <c r="M139" s="305"/>
      <c r="N139" s="305"/>
      <c r="O139" s="305"/>
    </row>
    <row r="140" spans="1:15" ht="15">
      <c r="A140" s="305"/>
      <c r="B140" s="434" t="s">
        <v>1553</v>
      </c>
      <c r="C140" s="435" t="e">
        <f>+C139+C137</f>
        <v>#REF!</v>
      </c>
      <c r="D140" s="435" t="e">
        <f>+D139+D137</f>
        <v>#REF!</v>
      </c>
      <c r="E140" s="435" t="e">
        <f>+E139+E137</f>
        <v>#REF!</v>
      </c>
      <c r="F140" s="192"/>
      <c r="G140" s="161"/>
      <c r="H140" s="161"/>
      <c r="I140" s="161"/>
      <c r="J140" s="161"/>
      <c r="K140" s="305"/>
      <c r="L140" s="305"/>
      <c r="M140" s="305"/>
      <c r="N140" s="305"/>
      <c r="O140" s="305"/>
    </row>
    <row r="141" spans="1:15" ht="15.75">
      <c r="A141" s="305"/>
      <c r="B141" s="191"/>
      <c r="C141" s="191"/>
      <c r="D141" s="191"/>
      <c r="E141" s="191"/>
      <c r="F141" s="192"/>
      <c r="G141" s="191"/>
      <c r="H141" s="196"/>
      <c r="I141" s="161"/>
      <c r="J141" s="161"/>
      <c r="K141" s="305"/>
      <c r="L141" s="305"/>
      <c r="M141" s="305"/>
      <c r="N141" s="305"/>
      <c r="O141" s="305"/>
    </row>
    <row r="142" spans="1:15" ht="16.5" thickBot="1">
      <c r="A142" s="305"/>
      <c r="B142" s="253" t="s">
        <v>1572</v>
      </c>
      <c r="C142" s="191"/>
      <c r="D142" s="191"/>
      <c r="E142" s="191"/>
      <c r="F142" s="192"/>
      <c r="G142" s="191"/>
      <c r="H142" s="196"/>
      <c r="I142" s="161"/>
      <c r="J142" s="161"/>
      <c r="K142" s="305"/>
      <c r="L142" s="305"/>
      <c r="M142" s="305"/>
      <c r="N142" s="305"/>
      <c r="O142" s="305"/>
    </row>
    <row r="143" spans="1:15" ht="27.75" customHeight="1">
      <c r="A143" s="305"/>
      <c r="B143" s="760" t="s">
        <v>56</v>
      </c>
      <c r="C143" s="760"/>
      <c r="D143" s="760"/>
      <c r="E143" s="760"/>
      <c r="F143" s="192"/>
      <c r="G143" s="191"/>
      <c r="H143" s="196"/>
      <c r="I143" s="161"/>
      <c r="J143" s="161"/>
      <c r="K143" s="305"/>
      <c r="L143" s="305"/>
      <c r="M143" s="305"/>
      <c r="N143" s="305"/>
      <c r="O143" s="305"/>
    </row>
    <row r="144" spans="1:15" ht="15.75" customHeight="1">
      <c r="A144" s="305"/>
      <c r="B144" s="438" t="s">
        <v>78</v>
      </c>
      <c r="C144" s="439" t="e">
        <f>+IF(#REF!=1,#REF!*#REF!,Rentabilitätsberechnung!C$40/#REF!)</f>
        <v>#REF!</v>
      </c>
      <c r="D144" s="439" t="e">
        <f>+IF(#REF!=1,#REF!*#REF!,Rentabilitätsberechnung!D$40/#REF!)</f>
        <v>#REF!</v>
      </c>
      <c r="E144" s="439" t="e">
        <f>+IF(#REF!=1,#REF!*#REF!,Rentabilitätsberechnung!E$40/#REF!)</f>
        <v>#REF!</v>
      </c>
      <c r="F144" s="322"/>
      <c r="G144" s="194"/>
      <c r="H144" s="196"/>
      <c r="I144" s="161"/>
      <c r="J144" s="161"/>
      <c r="K144" s="305"/>
      <c r="L144" s="305"/>
      <c r="M144" s="305"/>
      <c r="N144" s="305"/>
      <c r="O144" s="305"/>
    </row>
    <row r="145" spans="1:15" ht="15.75" customHeight="1" thickBot="1">
      <c r="A145" s="305"/>
      <c r="B145" s="444" t="s">
        <v>79</v>
      </c>
      <c r="C145" s="445" t="e">
        <f>(+Privatentnahmen!D$23+Privatentnahmen!D$26+Privatentnahmen!D$27+Privatentnahmen!D$28+Privatentnahmen!D$29+Privatentnahmen!D$30)*#REF!</f>
        <v>#REF!</v>
      </c>
      <c r="D145" s="445" t="e">
        <f>(+Privatentnahmen!#REF!+Privatentnahmen!#REF!+Privatentnahmen!#REF!+Privatentnahmen!#REF!+Privatentnahmen!#REF!+Privatentnahmen!#REF!)*#REF!</f>
        <v>#REF!</v>
      </c>
      <c r="E145" s="445" t="e">
        <f>(+Privatentnahmen!I$23+Privatentnahmen!I$26+Privatentnahmen!I$27+Privatentnahmen!I$28+Privatentnahmen!I$29+Privatentnahmen!I$30)*#REF!</f>
        <v>#REF!</v>
      </c>
      <c r="F145" s="322"/>
      <c r="G145" s="194"/>
      <c r="H145" s="196"/>
      <c r="I145" s="161"/>
      <c r="J145" s="161"/>
      <c r="K145" s="305"/>
      <c r="L145" s="305"/>
      <c r="M145" s="305"/>
      <c r="N145" s="305"/>
      <c r="O145" s="305"/>
    </row>
    <row r="146" spans="1:15" ht="15.75" customHeight="1">
      <c r="A146" s="305"/>
      <c r="B146" s="442" t="s">
        <v>80</v>
      </c>
      <c r="C146" s="443" t="e">
        <f>+C144-C145</f>
        <v>#REF!</v>
      </c>
      <c r="D146" s="443" t="e">
        <f t="shared" ref="D146:E146" si="13">+D144-D145</f>
        <v>#REF!</v>
      </c>
      <c r="E146" s="443" t="e">
        <f t="shared" si="13"/>
        <v>#REF!</v>
      </c>
      <c r="F146" s="322"/>
      <c r="G146" s="194"/>
      <c r="H146" s="196"/>
      <c r="I146" s="161"/>
      <c r="J146" s="161"/>
      <c r="K146" s="305"/>
      <c r="L146" s="305"/>
      <c r="M146" s="305"/>
      <c r="N146" s="305"/>
      <c r="O146" s="305"/>
    </row>
    <row r="147" spans="1:15" ht="15.75" customHeight="1" thickBot="1">
      <c r="A147" s="305"/>
      <c r="B147" s="444" t="s">
        <v>81</v>
      </c>
      <c r="C147" s="445" t="e">
        <f>#REF!</f>
        <v>#REF!</v>
      </c>
      <c r="D147" s="445" t="e">
        <f>IF(C146&lt;0,C146,0)</f>
        <v>#REF!</v>
      </c>
      <c r="E147" s="445" t="e">
        <f>IF(D148&lt;0,D148,0)</f>
        <v>#REF!</v>
      </c>
      <c r="F147" s="322"/>
      <c r="G147" s="194"/>
      <c r="H147" s="196"/>
      <c r="I147" s="161"/>
      <c r="J147" s="161"/>
      <c r="K147" s="305"/>
      <c r="L147" s="305"/>
      <c r="M147" s="305"/>
      <c r="N147" s="305"/>
      <c r="O147" s="305"/>
    </row>
    <row r="148" spans="1:15" ht="15.75" customHeight="1">
      <c r="A148" s="305"/>
      <c r="B148" s="446" t="s">
        <v>82</v>
      </c>
      <c r="C148" s="447" t="e">
        <f>+C146+C147</f>
        <v>#REF!</v>
      </c>
      <c r="D148" s="447" t="e">
        <f>+D146+D147</f>
        <v>#REF!</v>
      </c>
      <c r="E148" s="447" t="e">
        <f>+E146+E147</f>
        <v>#REF!</v>
      </c>
      <c r="F148" s="322"/>
      <c r="G148" s="191"/>
      <c r="H148" s="196"/>
      <c r="I148" s="161"/>
      <c r="J148" s="161"/>
      <c r="K148" s="305"/>
      <c r="L148" s="305"/>
      <c r="M148" s="305"/>
      <c r="N148" s="305"/>
      <c r="O148" s="305"/>
    </row>
    <row r="149" spans="1:15" ht="15.75" customHeight="1">
      <c r="A149" s="305"/>
      <c r="B149" s="440" t="s">
        <v>1443</v>
      </c>
      <c r="C149" s="441" t="e">
        <f>'Daten int.'!C90</f>
        <v>#REF!</v>
      </c>
      <c r="D149" s="441" t="e">
        <f>'Daten int.'!D90</f>
        <v>#REF!</v>
      </c>
      <c r="E149" s="441" t="e">
        <f>'Daten int.'!E90</f>
        <v>#REF!</v>
      </c>
      <c r="F149" s="323"/>
      <c r="G149" s="324" t="s">
        <v>83</v>
      </c>
      <c r="H149" s="325"/>
      <c r="I149" s="161"/>
      <c r="J149" s="191"/>
      <c r="K149" s="191"/>
      <c r="L149" s="191"/>
      <c r="M149" s="305"/>
      <c r="N149" s="305"/>
      <c r="O149" s="305"/>
    </row>
    <row r="150" spans="1:15" ht="15.75" customHeight="1" thickBot="1">
      <c r="A150" s="305"/>
      <c r="B150" s="448" t="s">
        <v>1509</v>
      </c>
      <c r="C150" s="445" t="e">
        <f>IF(+#REF!=1,0,+'Daten int.'!C160*$I$161/#REF!)</f>
        <v>#REF!</v>
      </c>
      <c r="D150" s="445" t="e">
        <f>IF(+#REF!=1,0,+'Daten int.'!D160*$I$161/#REF!)</f>
        <v>#REF!</v>
      </c>
      <c r="E150" s="445" t="e">
        <f>IF(+#REF!=1,0,+'Daten int.'!E160*$I$161/#REF!)</f>
        <v>#REF!</v>
      </c>
      <c r="F150" s="323"/>
      <c r="G150" s="194"/>
      <c r="H150" s="161"/>
      <c r="I150" s="161"/>
      <c r="J150" s="161"/>
      <c r="K150" s="305"/>
      <c r="L150" s="305"/>
      <c r="M150" s="305"/>
      <c r="N150" s="305"/>
      <c r="O150" s="305"/>
    </row>
    <row r="151" spans="1:15" ht="15.75" customHeight="1">
      <c r="A151" s="305"/>
      <c r="B151" s="446" t="s">
        <v>84</v>
      </c>
      <c r="C151" s="447" t="e">
        <f>IF((+C149-C150)&lt;0,0,+C149-C150)</f>
        <v>#REF!</v>
      </c>
      <c r="D151" s="447" t="e">
        <f>IF((+D149-D150)&lt;0,0,+D149-D150)</f>
        <v>#REF!</v>
      </c>
      <c r="E151" s="447" t="e">
        <f>IF((+E149-E150)&lt;0,0,+E149-E150)</f>
        <v>#REF!</v>
      </c>
      <c r="F151" s="322"/>
      <c r="G151" s="191"/>
      <c r="H151" s="196"/>
      <c r="I151" s="161"/>
      <c r="J151" s="161"/>
      <c r="K151" s="305"/>
      <c r="L151" s="305"/>
      <c r="M151" s="305"/>
      <c r="N151" s="305"/>
      <c r="O151" s="305"/>
    </row>
    <row r="152" spans="1:15" ht="15.75">
      <c r="A152" s="305"/>
      <c r="B152" s="438" t="s">
        <v>1510</v>
      </c>
      <c r="C152" s="439" t="e">
        <f>IF(#REF!=1,+'Daten int.'!C149*'Daten int.'!$G$152,0)</f>
        <v>#REF!</v>
      </c>
      <c r="D152" s="439" t="e">
        <f>IF(#REF!=1,+'Daten int.'!D149*'Daten int.'!$G$152,0)</f>
        <v>#REF!</v>
      </c>
      <c r="E152" s="439" t="e">
        <f>IF(#REF!=1,+'Daten int.'!E149*'Daten int.'!$G$152,0)</f>
        <v>#REF!</v>
      </c>
      <c r="F152" s="192"/>
      <c r="G152" s="218">
        <v>0.09</v>
      </c>
      <c r="H152" s="191" t="s">
        <v>1513</v>
      </c>
      <c r="I152" s="161"/>
      <c r="J152" s="161"/>
      <c r="K152" s="305"/>
      <c r="L152" s="305"/>
      <c r="M152" s="305"/>
      <c r="N152" s="305"/>
      <c r="O152" s="305"/>
    </row>
    <row r="153" spans="1:15" ht="16.5" thickBot="1">
      <c r="A153" s="305"/>
      <c r="B153" s="449" t="s">
        <v>1511</v>
      </c>
      <c r="C153" s="450" t="e">
        <f>IF(OR(AND(#REF!=1,C148&gt;73000),AND(#REF!=2,C148&gt;151000)),C148*0.055,0)</f>
        <v>#REF!</v>
      </c>
      <c r="D153" s="450" t="e">
        <f>IF(OR(AND(#REF!=1,D148&gt;73000),AND(#REF!=2,D148&gt;151000)),D148*0.055,0)</f>
        <v>#REF!</v>
      </c>
      <c r="E153" s="450" t="e">
        <f>IF(OR(AND(#REF!=1,E148&gt;73000),AND(#REF!=2,E148&gt;151000)),E148*0.055,0)</f>
        <v>#REF!</v>
      </c>
      <c r="F153" s="322"/>
      <c r="G153" s="219" t="s">
        <v>1512</v>
      </c>
      <c r="H153" s="220"/>
      <c r="I153" s="191"/>
      <c r="J153" s="161"/>
      <c r="K153" s="305"/>
      <c r="L153" s="305"/>
      <c r="M153" s="305"/>
      <c r="N153" s="305"/>
      <c r="O153" s="305"/>
    </row>
    <row r="154" spans="1:15" ht="16.5" thickBot="1">
      <c r="A154" s="305"/>
      <c r="B154" s="451" t="s">
        <v>85</v>
      </c>
      <c r="C154" s="452" t="e">
        <f>+C151+C153+C152</f>
        <v>#REF!</v>
      </c>
      <c r="D154" s="452" t="e">
        <f>+D151+D153+D152</f>
        <v>#REF!</v>
      </c>
      <c r="E154" s="453" t="e">
        <f>+E151+E153+E152</f>
        <v>#REF!</v>
      </c>
      <c r="F154" s="322"/>
      <c r="G154" s="191" t="s">
        <v>1471</v>
      </c>
      <c r="H154" s="221"/>
      <c r="I154" s="161"/>
      <c r="J154" s="191"/>
      <c r="K154" s="305"/>
      <c r="L154" s="305"/>
      <c r="M154" s="305"/>
      <c r="N154" s="305"/>
      <c r="O154" s="305"/>
    </row>
    <row r="155" spans="1:15" ht="15.75" thickBot="1">
      <c r="A155" s="305"/>
      <c r="B155" s="476" t="s">
        <v>1592</v>
      </c>
      <c r="C155" s="452" t="e">
        <f>IF(#REF!=1,C148-C154,"")</f>
        <v>#REF!</v>
      </c>
      <c r="D155" s="452" t="e">
        <f>IF(#REF!=1,D148-D154,"")</f>
        <v>#REF!</v>
      </c>
      <c r="E155" s="452" t="e">
        <f>IF(#REF!=1,E148-E154,"")</f>
        <v>#REF!</v>
      </c>
      <c r="F155" s="305"/>
      <c r="G155" s="305"/>
      <c r="H155" s="305"/>
      <c r="I155" s="305"/>
      <c r="J155" s="305"/>
      <c r="K155" s="305"/>
      <c r="L155" s="305"/>
      <c r="M155" s="305"/>
      <c r="N155" s="305"/>
      <c r="O155" s="305"/>
    </row>
    <row r="156" spans="1:15">
      <c r="A156" s="305"/>
      <c r="B156" s="305"/>
      <c r="C156" s="305"/>
      <c r="D156" s="305"/>
      <c r="E156" s="305"/>
      <c r="F156" s="305"/>
      <c r="G156" s="305"/>
      <c r="H156" s="305"/>
      <c r="I156" s="305"/>
      <c r="J156" s="305"/>
      <c r="K156" s="305"/>
      <c r="L156" s="305"/>
      <c r="M156" s="305"/>
      <c r="N156" s="305"/>
      <c r="O156" s="305"/>
    </row>
    <row r="157" spans="1:15" ht="16.5" thickBot="1">
      <c r="A157" s="305"/>
      <c r="B157" s="253" t="s">
        <v>1574</v>
      </c>
      <c r="C157" s="161"/>
      <c r="D157" s="161"/>
      <c r="E157" s="161"/>
      <c r="F157" s="161"/>
      <c r="G157" s="194"/>
      <c r="H157" s="161"/>
      <c r="I157" s="161"/>
      <c r="J157" s="161"/>
      <c r="K157" s="161"/>
      <c r="L157" s="161"/>
      <c r="M157" s="161"/>
      <c r="N157" s="161"/>
      <c r="O157" s="305"/>
    </row>
    <row r="158" spans="1:15" ht="27.75" customHeight="1">
      <c r="A158" s="305"/>
      <c r="B158" s="760" t="s">
        <v>56</v>
      </c>
      <c r="C158" s="760"/>
      <c r="D158" s="760"/>
      <c r="E158" s="760"/>
      <c r="F158" s="192"/>
      <c r="G158" s="191"/>
      <c r="H158" s="196"/>
      <c r="I158" s="161"/>
      <c r="J158" s="161"/>
      <c r="K158" s="305"/>
      <c r="L158" s="305"/>
      <c r="M158" s="305"/>
      <c r="N158" s="305"/>
      <c r="O158" s="305"/>
    </row>
    <row r="159" spans="1:15" ht="15.75">
      <c r="A159" s="305"/>
      <c r="B159" s="438" t="s">
        <v>1561</v>
      </c>
      <c r="C159" s="439">
        <f>+Rentabilitätsberechnung!C17-Rentabilitätsberechnung!C18-Rentabilitätsberechnung!C20-Rentabilitätsberechnung!C21-Rentabilitätsberechnung!C22-Rentabilitätsberechnung!C23-Rentabilitätsberechnung!C24-Rentabilitätsberechnung!C25-Rentabilitätsberechnung!C26-Rentabilitätsberechnung!C27-Rentabilitätsberechnung!C28-Rentabilitätsberechnung!C29-Rentabilitätsberechnung!C30-Rentabilitätsberechnung!C31-Rentabilitätsberechnung!C37-Rentabilitätsberechnung!C32-Rentabilitätsberechnung!C34-Liquiditätsplan!O15</f>
        <v>0</v>
      </c>
      <c r="D159" s="439">
        <f>+Rentabilitätsberechnung!D17-Rentabilitätsberechnung!D18-Rentabilitätsberechnung!D20-Rentabilitätsberechnung!D21-Rentabilitätsberechnung!D22-Rentabilitätsberechnung!D23-Rentabilitätsberechnung!D24-Rentabilitätsberechnung!D25-Rentabilitätsberechnung!D26-Rentabilitätsberechnung!D27-Rentabilitätsberechnung!D28-Rentabilitätsberechnung!D29-Rentabilitätsberechnung!D30-Rentabilitätsberechnung!D31-Rentabilitätsberechnung!D37-Rentabilitätsberechnung!D32-Rentabilitätsberechnung!D34-Liquiditätsplan!O58</f>
        <v>0</v>
      </c>
      <c r="E159" s="439">
        <f>+Rentabilitätsberechnung!E17-Rentabilitätsberechnung!E18-Rentabilitätsberechnung!E20-Rentabilitätsberechnung!E21-Rentabilitätsberechnung!E22-Rentabilitätsberechnung!E23-Rentabilitätsberechnung!E24-Rentabilitätsberechnung!E25-Rentabilitätsberechnung!E26-Rentabilitätsberechnung!E27-Rentabilitätsberechnung!E28-Rentabilitätsberechnung!E29-Rentabilitätsberechnung!E30-Rentabilitätsberechnung!E31-Rentabilitätsberechnung!E37-Rentabilitätsberechnung!E32-Rentabilitätsberechnung!E34-Liquiditätsplan!O100</f>
        <v>0</v>
      </c>
      <c r="F159" s="161"/>
      <c r="G159" s="324" t="s">
        <v>176</v>
      </c>
      <c r="H159" s="325"/>
      <c r="I159" s="161"/>
      <c r="J159" s="191"/>
      <c r="K159" s="191"/>
      <c r="L159" s="191"/>
      <c r="M159" s="191"/>
      <c r="N159" s="191"/>
      <c r="O159" s="305"/>
    </row>
    <row r="160" spans="1:15" ht="16.5" thickBot="1">
      <c r="A160" s="305"/>
      <c r="B160" s="438" t="s">
        <v>1562</v>
      </c>
      <c r="C160" s="439" t="e">
        <f>IF(#REF!=0,0,IF(#REF!=2,IF(C159&lt;24500,0,ROUNDDOWN(ROUNDDOWN((C159-24500)/100,0)*100*0.035,0)*$G161),IF(#REF!=1,IF(C159&lt;0,0,ROUNDDOWN(ROUNDDOWN((C159)/100,0)*100*0.035,0)*$G161))))</f>
        <v>#REF!</v>
      </c>
      <c r="D160" s="439" t="e">
        <f>IF(#REF!=0,0,IF(#REF!=2,IF(D159&lt;24500,0,ROUNDDOWN(ROUNDDOWN((D159-24500)/100,0)*100*0.035,0)*$G161),IF(#REF!=1,IF(D159&lt;0,0,ROUNDDOWN(ROUNDDOWN((D159)/100,0)*100*0.035,0)*$G161))))</f>
        <v>#REF!</v>
      </c>
      <c r="E160" s="439" t="e">
        <f>IF(#REF!=0,0,IF(#REF!=2,IF(E159&lt;24500,0,ROUNDDOWN(ROUNDDOWN((E159-24500)/100,0)*100*0.035,0)*$G161),IF(#REF!=1,IF(E159&lt;0,0,ROUNDDOWN(ROUNDDOWN((E159)/100,0)*100*0.035,0)*$G161))))</f>
        <v>#REF!</v>
      </c>
      <c r="F160" s="191"/>
      <c r="G160" s="326" t="s">
        <v>177</v>
      </c>
      <c r="H160" s="327" t="s">
        <v>178</v>
      </c>
      <c r="I160" s="327" t="s">
        <v>179</v>
      </c>
      <c r="J160" s="161"/>
      <c r="K160" s="161"/>
      <c r="L160" s="161"/>
      <c r="M160" s="161"/>
      <c r="N160" s="161"/>
      <c r="O160" s="305"/>
    </row>
    <row r="161" spans="1:15" ht="16.5" thickBot="1">
      <c r="A161" s="305"/>
      <c r="B161" s="438" t="s">
        <v>1563</v>
      </c>
      <c r="C161" s="439" t="e">
        <f>IF(C159&lt;0,0,IF(#REF!=1,+C159*0.15825,0))</f>
        <v>#REF!</v>
      </c>
      <c r="D161" s="439" t="e">
        <f>IF(D159&lt;0,0,IF(#REF!=1,+D159*0.15825,0))</f>
        <v>#REF!</v>
      </c>
      <c r="E161" s="439" t="e">
        <f>IF(E159&lt;0,0,IF(#REF!=1,+E159*0.15825,0))</f>
        <v>#REF!</v>
      </c>
      <c r="F161" s="161"/>
      <c r="G161" s="328" t="e">
        <f>VLOOKUP(#REF!,'Gew.-St. int.'!E5:I400,5,FALSE)/100</f>
        <v>#REF!</v>
      </c>
      <c r="H161" s="329" t="e">
        <f>IF(+G161&lt;3.8,G161,3.8)</f>
        <v>#REF!</v>
      </c>
      <c r="I161" s="329" t="e">
        <f>IF(G161&gt;H161,H161/G161,1)</f>
        <v>#REF!</v>
      </c>
      <c r="J161" s="194" t="s">
        <v>180</v>
      </c>
      <c r="K161" s="191"/>
      <c r="L161" s="161"/>
      <c r="M161" s="191"/>
      <c r="N161" s="191"/>
      <c r="O161" s="305"/>
    </row>
    <row r="162" spans="1:15" ht="15.75">
      <c r="A162" s="305"/>
      <c r="F162" s="161"/>
      <c r="G162" s="194"/>
      <c r="H162" s="161"/>
      <c r="I162" s="324"/>
      <c r="J162" s="161"/>
      <c r="K162" s="194" t="s">
        <v>181</v>
      </c>
      <c r="L162" s="161"/>
      <c r="M162" s="161"/>
      <c r="N162" s="161"/>
      <c r="O162" s="305"/>
    </row>
    <row r="163" spans="1:15" ht="16.5" thickBot="1">
      <c r="A163" s="305"/>
      <c r="B163" s="253" t="s">
        <v>1582</v>
      </c>
      <c r="C163" s="305"/>
      <c r="D163" s="305"/>
      <c r="E163" s="305"/>
      <c r="F163" s="305"/>
      <c r="G163" s="305"/>
      <c r="H163" s="305"/>
      <c r="I163" s="305"/>
      <c r="J163" s="305"/>
      <c r="K163" s="305"/>
      <c r="L163" s="305"/>
      <c r="M163" s="305"/>
      <c r="N163" s="305"/>
      <c r="O163" s="305"/>
    </row>
    <row r="164" spans="1:15" ht="18">
      <c r="A164" s="305"/>
      <c r="B164" s="461" t="s">
        <v>1583</v>
      </c>
      <c r="C164" s="454">
        <v>2021</v>
      </c>
      <c r="D164" s="455">
        <v>9.5</v>
      </c>
      <c r="E164" s="465" t="s">
        <v>1579</v>
      </c>
      <c r="F164" s="462" t="e">
        <f>+#REF!/D164</f>
        <v>#REF!</v>
      </c>
      <c r="G164" s="305"/>
      <c r="J164" s="305"/>
      <c r="K164" s="305"/>
      <c r="L164" s="305"/>
      <c r="M164" s="305"/>
      <c r="N164" s="305"/>
      <c r="O164" s="305"/>
    </row>
    <row r="165" spans="1:15" ht="18">
      <c r="A165" s="305"/>
      <c r="B165" s="459" t="s">
        <v>1580</v>
      </c>
      <c r="C165" s="169"/>
      <c r="D165" s="456">
        <v>9.6</v>
      </c>
      <c r="E165" s="466" t="s">
        <v>1584</v>
      </c>
      <c r="F165" s="463" t="e">
        <f>+#REF!/D165</f>
        <v>#REF!</v>
      </c>
      <c r="G165" s="305"/>
      <c r="J165" s="305"/>
      <c r="K165" s="305"/>
      <c r="L165" s="305"/>
      <c r="M165" s="305"/>
      <c r="N165" s="305"/>
      <c r="O165" s="305"/>
    </row>
    <row r="166" spans="1:15" ht="18">
      <c r="A166" s="305"/>
      <c r="B166" s="459" t="s">
        <v>1581</v>
      </c>
      <c r="C166" s="169">
        <v>2022</v>
      </c>
      <c r="D166" s="456">
        <v>9.82</v>
      </c>
      <c r="E166" s="466" t="s">
        <v>86</v>
      </c>
      <c r="F166" s="463" t="e">
        <f>+#REF!/D166</f>
        <v>#REF!</v>
      </c>
      <c r="G166" s="305"/>
      <c r="J166" s="305"/>
      <c r="K166" s="305"/>
      <c r="L166" s="305"/>
      <c r="M166" s="305"/>
      <c r="N166" s="305"/>
      <c r="O166" s="305"/>
    </row>
    <row r="167" spans="1:15" ht="18.75" thickBot="1">
      <c r="A167" s="305"/>
      <c r="B167" s="460" t="s">
        <v>1580</v>
      </c>
      <c r="C167" s="457"/>
      <c r="D167" s="458">
        <v>10.45</v>
      </c>
      <c r="E167" s="467" t="s">
        <v>1463</v>
      </c>
      <c r="F167" s="464" t="e">
        <f>+#REF!/D167</f>
        <v>#REF!</v>
      </c>
      <c r="G167" s="305"/>
      <c r="J167" s="305"/>
      <c r="K167" s="305"/>
      <c r="L167" s="305"/>
      <c r="M167" s="305"/>
      <c r="N167" s="305"/>
      <c r="O167" s="305"/>
    </row>
    <row r="168" spans="1:15">
      <c r="A168" s="305"/>
      <c r="B168" s="305"/>
      <c r="C168" s="305"/>
      <c r="D168" s="305"/>
      <c r="E168" s="305"/>
      <c r="F168" s="305"/>
      <c r="G168" s="305"/>
      <c r="H168" s="305"/>
      <c r="I168" s="305"/>
      <c r="J168" s="305"/>
      <c r="K168" s="305"/>
      <c r="L168" s="305"/>
      <c r="M168" s="305"/>
      <c r="N168" s="305"/>
      <c r="O168" s="305"/>
    </row>
    <row r="169" spans="1:15" ht="16.5" thickBot="1">
      <c r="A169" s="305"/>
      <c r="B169" s="253" t="s">
        <v>1589</v>
      </c>
      <c r="C169" s="305"/>
      <c r="D169" s="305"/>
      <c r="E169" s="305"/>
      <c r="F169" s="305"/>
      <c r="G169" s="305"/>
      <c r="H169" s="305"/>
      <c r="I169" s="305"/>
      <c r="J169" s="305"/>
      <c r="K169" s="305"/>
      <c r="L169" s="305"/>
      <c r="M169" s="305"/>
      <c r="N169" s="305"/>
      <c r="O169" s="305"/>
    </row>
    <row r="170" spans="1:15" ht="15.75">
      <c r="A170" s="305"/>
      <c r="B170" s="222" t="s">
        <v>1505</v>
      </c>
      <c r="C170" s="202"/>
      <c r="D170" s="305"/>
      <c r="F170" s="305"/>
      <c r="G170" s="305"/>
      <c r="H170" s="305"/>
      <c r="I170" s="305"/>
      <c r="J170" s="305"/>
      <c r="K170" s="305"/>
      <c r="L170" s="305"/>
      <c r="M170" s="305"/>
      <c r="N170" s="305"/>
      <c r="O170" s="305"/>
    </row>
    <row r="171" spans="1:15" ht="15.75">
      <c r="A171" s="305"/>
      <c r="B171" s="203" t="s">
        <v>1445</v>
      </c>
      <c r="C171" s="204" t="s">
        <v>59</v>
      </c>
      <c r="D171" s="305"/>
      <c r="F171" s="305"/>
      <c r="G171" s="305"/>
      <c r="H171" s="305"/>
      <c r="I171" s="305"/>
      <c r="J171" s="305"/>
      <c r="K171" s="305"/>
      <c r="L171" s="305"/>
      <c r="M171" s="305"/>
      <c r="N171" s="305"/>
      <c r="O171" s="305"/>
    </row>
    <row r="172" spans="1:15" ht="15.75">
      <c r="A172" s="305"/>
      <c r="B172" s="205" t="s">
        <v>60</v>
      </c>
      <c r="C172" s="206">
        <v>446</v>
      </c>
      <c r="D172" s="305"/>
      <c r="F172" s="305"/>
      <c r="G172" s="305"/>
      <c r="H172" s="305"/>
      <c r="I172" s="305"/>
      <c r="J172" s="305"/>
      <c r="K172" s="305"/>
      <c r="L172" s="305"/>
      <c r="M172" s="305"/>
      <c r="N172" s="305"/>
      <c r="O172" s="305"/>
    </row>
    <row r="173" spans="1:15" ht="15.75">
      <c r="A173" s="305"/>
      <c r="B173" s="205" t="s">
        <v>62</v>
      </c>
      <c r="C173" s="206">
        <v>401</v>
      </c>
      <c r="D173" s="305"/>
      <c r="F173" s="305"/>
      <c r="G173" s="305"/>
      <c r="H173" s="305"/>
      <c r="I173" s="305"/>
      <c r="J173" s="305"/>
      <c r="K173" s="305"/>
      <c r="L173" s="305"/>
      <c r="M173" s="305"/>
      <c r="N173" s="305"/>
      <c r="O173" s="305"/>
    </row>
    <row r="174" spans="1:15" ht="15.75">
      <c r="A174" s="305"/>
      <c r="B174" s="205" t="s">
        <v>65</v>
      </c>
      <c r="C174" s="206">
        <v>357</v>
      </c>
      <c r="D174" s="305"/>
      <c r="F174" s="305"/>
      <c r="G174" s="305"/>
      <c r="H174" s="305"/>
      <c r="I174" s="305"/>
      <c r="J174" s="305"/>
      <c r="K174" s="305"/>
      <c r="L174" s="305"/>
      <c r="M174" s="305"/>
      <c r="N174" s="305"/>
      <c r="O174" s="305"/>
    </row>
    <row r="175" spans="1:15" ht="15.75">
      <c r="A175" s="305"/>
      <c r="B175" s="205" t="s">
        <v>68</v>
      </c>
      <c r="C175" s="206">
        <v>283</v>
      </c>
      <c r="D175" s="305"/>
      <c r="F175" s="305"/>
      <c r="G175" s="305"/>
      <c r="H175" s="305"/>
      <c r="I175" s="305"/>
      <c r="J175" s="305"/>
      <c r="K175" s="305"/>
      <c r="L175" s="305"/>
      <c r="M175" s="305"/>
      <c r="N175" s="305"/>
      <c r="O175" s="305"/>
    </row>
    <row r="176" spans="1:15" ht="15.75">
      <c r="A176" s="305"/>
      <c r="B176" s="205" t="s">
        <v>71</v>
      </c>
      <c r="C176" s="206">
        <v>309</v>
      </c>
      <c r="D176" s="305"/>
      <c r="F176" s="305"/>
      <c r="G176" s="305"/>
      <c r="H176" s="305"/>
      <c r="I176" s="305"/>
      <c r="J176" s="305"/>
      <c r="K176" s="305"/>
      <c r="L176" s="305"/>
      <c r="M176" s="305"/>
      <c r="N176" s="305"/>
      <c r="O176" s="305"/>
    </row>
    <row r="177" spans="1:15" ht="16.5" thickBot="1">
      <c r="A177" s="305"/>
      <c r="B177" s="205" t="s">
        <v>73</v>
      </c>
      <c r="C177" s="206">
        <v>373</v>
      </c>
      <c r="D177" s="305"/>
      <c r="F177" s="305"/>
      <c r="G177" s="305"/>
      <c r="H177" s="305"/>
      <c r="I177" s="305"/>
      <c r="J177" s="305"/>
      <c r="K177" s="305"/>
      <c r="L177" s="305"/>
      <c r="M177" s="305"/>
      <c r="N177" s="305"/>
      <c r="O177" s="305"/>
    </row>
    <row r="178" spans="1:15" ht="15.75">
      <c r="A178" s="305"/>
      <c r="B178" s="223" t="s">
        <v>1506</v>
      </c>
      <c r="C178" s="207"/>
      <c r="D178" s="305"/>
      <c r="F178" s="305"/>
      <c r="G178" s="305"/>
      <c r="H178" s="305"/>
      <c r="I178" s="305"/>
      <c r="J178" s="305"/>
      <c r="K178" s="305"/>
      <c r="L178" s="305"/>
      <c r="M178" s="305"/>
      <c r="N178" s="305"/>
      <c r="O178" s="305"/>
    </row>
    <row r="179" spans="1:15" ht="15.75">
      <c r="A179" s="305"/>
      <c r="B179" s="208" t="s">
        <v>1450</v>
      </c>
      <c r="C179" s="209" t="s">
        <v>59</v>
      </c>
      <c r="D179" s="305"/>
      <c r="F179" s="305"/>
      <c r="G179" s="305"/>
      <c r="H179" s="305"/>
      <c r="I179" s="305"/>
      <c r="J179" s="305"/>
      <c r="K179" s="305"/>
      <c r="L179" s="305"/>
      <c r="M179" s="305"/>
      <c r="N179" s="305"/>
      <c r="O179" s="305"/>
    </row>
    <row r="180" spans="1:15" ht="15.75">
      <c r="A180" s="305"/>
      <c r="B180" s="210" t="s">
        <v>1451</v>
      </c>
      <c r="C180" s="211">
        <v>393</v>
      </c>
      <c r="D180" s="305"/>
      <c r="F180" s="305"/>
      <c r="G180" s="305"/>
      <c r="H180" s="305"/>
      <c r="I180" s="305"/>
      <c r="J180" s="305"/>
      <c r="K180" s="305"/>
      <c r="L180" s="305"/>
      <c r="M180" s="305"/>
      <c r="N180" s="305"/>
      <c r="O180" s="305"/>
    </row>
    <row r="181" spans="1:15" ht="15.75">
      <c r="A181" s="305"/>
      <c r="B181" s="210" t="s">
        <v>1452</v>
      </c>
      <c r="C181" s="211">
        <v>424</v>
      </c>
      <c r="D181" s="305"/>
      <c r="F181" s="305"/>
      <c r="G181" s="305"/>
      <c r="H181" s="305"/>
      <c r="I181" s="305"/>
      <c r="J181" s="305"/>
      <c r="K181" s="305"/>
      <c r="L181" s="305"/>
      <c r="M181" s="305"/>
      <c r="N181" s="305"/>
      <c r="O181" s="305"/>
    </row>
    <row r="182" spans="1:15" ht="16.5" thickBot="1">
      <c r="A182" s="305"/>
      <c r="B182" s="212" t="s">
        <v>1453</v>
      </c>
      <c r="C182" s="213">
        <v>528</v>
      </c>
      <c r="D182" s="305"/>
      <c r="F182" s="305"/>
      <c r="G182" s="305"/>
      <c r="H182" s="305"/>
      <c r="I182" s="305"/>
      <c r="J182" s="305"/>
      <c r="K182" s="305"/>
      <c r="L182" s="305"/>
      <c r="M182" s="305"/>
      <c r="N182" s="305"/>
      <c r="O182" s="305"/>
    </row>
    <row r="183" spans="1:15">
      <c r="A183" s="305"/>
      <c r="B183" s="305"/>
      <c r="C183" s="305"/>
      <c r="D183" s="305"/>
      <c r="E183" s="305"/>
      <c r="F183" s="305"/>
      <c r="G183" s="305"/>
      <c r="H183" s="305"/>
      <c r="I183" s="305"/>
      <c r="J183" s="305"/>
      <c r="K183" s="305"/>
      <c r="L183" s="305"/>
      <c r="M183" s="305"/>
      <c r="N183" s="305"/>
      <c r="O183" s="305"/>
    </row>
    <row r="184" spans="1:15">
      <c r="A184" s="305"/>
      <c r="B184" s="305"/>
      <c r="C184" s="305"/>
      <c r="D184" s="305"/>
      <c r="E184" s="305"/>
      <c r="F184" s="305"/>
      <c r="G184" s="305"/>
      <c r="H184" s="305"/>
      <c r="I184" s="305"/>
      <c r="J184" s="305"/>
      <c r="K184" s="305"/>
      <c r="L184" s="305"/>
      <c r="M184" s="305"/>
      <c r="N184" s="305"/>
      <c r="O184" s="305"/>
    </row>
    <row r="185" spans="1:15">
      <c r="A185" s="305"/>
      <c r="B185" s="305"/>
      <c r="C185" s="305"/>
      <c r="D185" s="305"/>
      <c r="E185" s="305"/>
      <c r="F185" s="305"/>
      <c r="G185" s="305"/>
      <c r="H185" s="305"/>
      <c r="I185" s="305"/>
      <c r="J185" s="305"/>
      <c r="K185" s="305"/>
      <c r="L185" s="305"/>
      <c r="M185" s="305"/>
      <c r="N185" s="305"/>
      <c r="O185" s="305"/>
    </row>
    <row r="186" spans="1:15">
      <c r="A186" s="305"/>
      <c r="B186" s="305"/>
      <c r="C186" s="305"/>
      <c r="D186" s="305"/>
      <c r="E186" s="305"/>
      <c r="F186" s="305"/>
      <c r="G186" s="305"/>
      <c r="H186" s="305"/>
      <c r="I186" s="305"/>
      <c r="J186" s="305"/>
      <c r="K186" s="305"/>
      <c r="L186" s="305"/>
      <c r="M186" s="305"/>
      <c r="N186" s="305"/>
      <c r="O186" s="305"/>
    </row>
    <row r="187" spans="1:15">
      <c r="A187" s="305"/>
      <c r="B187" s="305"/>
      <c r="C187" s="305"/>
      <c r="D187" s="305"/>
      <c r="E187" s="305"/>
      <c r="F187" s="305"/>
      <c r="G187" s="305"/>
      <c r="H187" s="305"/>
      <c r="I187" s="305"/>
      <c r="J187" s="305"/>
      <c r="K187" s="305"/>
      <c r="L187" s="305"/>
      <c r="M187" s="305"/>
      <c r="N187" s="305"/>
      <c r="O187" s="305"/>
    </row>
    <row r="188" spans="1:15">
      <c r="A188" s="305"/>
      <c r="B188" s="305"/>
      <c r="C188" s="305"/>
      <c r="D188" s="305"/>
      <c r="E188" s="305"/>
      <c r="F188" s="305"/>
      <c r="G188" s="305"/>
      <c r="H188" s="305"/>
      <c r="I188" s="305"/>
      <c r="J188" s="305"/>
      <c r="K188" s="305"/>
      <c r="L188" s="305"/>
      <c r="M188" s="305"/>
      <c r="N188" s="305"/>
      <c r="O188" s="305"/>
    </row>
    <row r="189" spans="1:15">
      <c r="A189" s="305"/>
      <c r="B189" s="305"/>
      <c r="C189" s="305"/>
      <c r="D189" s="305"/>
      <c r="E189" s="305"/>
      <c r="F189" s="305"/>
      <c r="G189" s="305"/>
      <c r="H189" s="305"/>
      <c r="I189" s="305"/>
      <c r="J189" s="305"/>
      <c r="K189" s="305"/>
      <c r="L189" s="305"/>
      <c r="M189" s="305"/>
      <c r="N189" s="305"/>
      <c r="O189" s="305"/>
    </row>
    <row r="190" spans="1:15">
      <c r="A190" s="305"/>
      <c r="B190" s="305"/>
      <c r="C190" s="305"/>
      <c r="D190" s="305"/>
      <c r="E190" s="305"/>
      <c r="F190" s="305"/>
      <c r="G190" s="305"/>
      <c r="H190" s="305"/>
      <c r="I190" s="305"/>
      <c r="J190" s="305"/>
      <c r="K190" s="305"/>
      <c r="L190" s="305"/>
      <c r="M190" s="305"/>
      <c r="N190" s="305"/>
      <c r="O190" s="305"/>
    </row>
    <row r="191" spans="1:15">
      <c r="A191" s="305"/>
      <c r="B191" s="305"/>
      <c r="C191" s="305"/>
      <c r="D191" s="305"/>
      <c r="E191" s="305"/>
      <c r="F191" s="305"/>
      <c r="G191" s="305"/>
      <c r="H191" s="305"/>
      <c r="I191" s="305"/>
      <c r="J191" s="305"/>
      <c r="K191" s="305"/>
      <c r="L191" s="305"/>
      <c r="M191" s="305"/>
      <c r="N191" s="305"/>
      <c r="O191" s="305"/>
    </row>
    <row r="192" spans="1:15">
      <c r="A192" s="305"/>
      <c r="B192" s="305"/>
      <c r="C192" s="305"/>
      <c r="D192" s="305"/>
      <c r="E192" s="305"/>
      <c r="F192" s="305"/>
      <c r="G192" s="305"/>
      <c r="H192" s="305"/>
      <c r="I192" s="305"/>
      <c r="J192" s="305"/>
      <c r="K192" s="305"/>
      <c r="L192" s="305"/>
      <c r="M192" s="305"/>
      <c r="N192" s="305"/>
      <c r="O192" s="305"/>
    </row>
    <row r="193" spans="1:15">
      <c r="A193" s="305"/>
      <c r="B193" s="305"/>
      <c r="C193" s="305"/>
      <c r="D193" s="305"/>
      <c r="E193" s="305"/>
      <c r="F193" s="305"/>
      <c r="G193" s="305"/>
      <c r="H193" s="305"/>
      <c r="I193" s="305"/>
      <c r="J193" s="305"/>
      <c r="K193" s="305"/>
      <c r="L193" s="305"/>
      <c r="M193" s="305"/>
      <c r="N193" s="305"/>
      <c r="O193" s="305"/>
    </row>
    <row r="194" spans="1:15">
      <c r="A194" s="305"/>
      <c r="B194" s="305"/>
      <c r="C194" s="305"/>
      <c r="D194" s="305"/>
      <c r="E194" s="305"/>
      <c r="F194" s="305"/>
      <c r="G194" s="305"/>
      <c r="H194" s="305"/>
      <c r="I194" s="305"/>
      <c r="J194" s="305"/>
      <c r="K194" s="305"/>
      <c r="L194" s="305"/>
      <c r="M194" s="305"/>
      <c r="N194" s="305"/>
      <c r="O194" s="305"/>
    </row>
    <row r="195" spans="1:15">
      <c r="A195" s="305"/>
      <c r="B195" s="305"/>
      <c r="C195" s="305"/>
      <c r="D195" s="305"/>
      <c r="E195" s="305"/>
      <c r="F195" s="305"/>
      <c r="G195" s="305"/>
      <c r="H195" s="305"/>
      <c r="I195" s="305"/>
      <c r="J195" s="305"/>
      <c r="K195" s="305"/>
      <c r="L195" s="305"/>
      <c r="M195" s="305"/>
      <c r="N195" s="305"/>
      <c r="O195" s="305"/>
    </row>
    <row r="196" spans="1:15">
      <c r="A196" s="305"/>
      <c r="B196" s="305"/>
      <c r="C196" s="305"/>
      <c r="D196" s="305"/>
      <c r="E196" s="305"/>
      <c r="F196" s="305"/>
      <c r="G196" s="305"/>
      <c r="H196" s="305"/>
      <c r="I196" s="305"/>
      <c r="J196" s="305"/>
      <c r="K196" s="305"/>
      <c r="L196" s="305"/>
      <c r="M196" s="305"/>
      <c r="N196" s="305"/>
      <c r="O196" s="305"/>
    </row>
    <row r="197" spans="1:15">
      <c r="A197" s="305"/>
      <c r="B197" s="305"/>
      <c r="C197" s="305"/>
      <c r="D197" s="305"/>
      <c r="E197" s="305"/>
      <c r="F197" s="305"/>
      <c r="G197" s="305"/>
      <c r="H197" s="305"/>
      <c r="I197" s="305"/>
      <c r="J197" s="305"/>
      <c r="K197" s="305"/>
      <c r="L197" s="305"/>
      <c r="M197" s="305"/>
      <c r="N197" s="305"/>
      <c r="O197" s="305"/>
    </row>
    <row r="198" spans="1:15">
      <c r="A198" s="305"/>
      <c r="B198" s="305"/>
      <c r="C198" s="305"/>
      <c r="D198" s="305"/>
      <c r="E198" s="305"/>
      <c r="F198" s="305"/>
      <c r="G198" s="305"/>
      <c r="H198" s="305"/>
      <c r="I198" s="305"/>
      <c r="J198" s="305"/>
      <c r="K198" s="305"/>
      <c r="L198" s="305"/>
      <c r="M198" s="305"/>
      <c r="N198" s="305"/>
      <c r="O198" s="305"/>
    </row>
    <row r="199" spans="1:15">
      <c r="A199" s="305"/>
      <c r="B199" s="305"/>
      <c r="C199" s="305"/>
      <c r="D199" s="305"/>
      <c r="E199" s="305"/>
      <c r="F199" s="305"/>
      <c r="G199" s="305"/>
      <c r="H199" s="305"/>
      <c r="I199" s="305"/>
      <c r="J199" s="305"/>
      <c r="K199" s="305"/>
      <c r="L199" s="305"/>
      <c r="M199" s="305"/>
      <c r="N199" s="305"/>
      <c r="O199" s="305"/>
    </row>
    <row r="200" spans="1:15">
      <c r="A200" s="305"/>
      <c r="B200" s="305"/>
      <c r="C200" s="305"/>
      <c r="D200" s="305"/>
      <c r="E200" s="305"/>
      <c r="F200" s="305"/>
      <c r="G200" s="305"/>
      <c r="H200" s="305"/>
      <c r="I200" s="305"/>
      <c r="J200" s="305"/>
      <c r="K200" s="305"/>
      <c r="L200" s="305"/>
      <c r="M200" s="305"/>
      <c r="N200" s="305"/>
      <c r="O200" s="305"/>
    </row>
    <row r="201" spans="1:15">
      <c r="A201" s="305"/>
      <c r="B201" s="305"/>
      <c r="C201" s="305"/>
      <c r="D201" s="305"/>
      <c r="E201" s="305"/>
      <c r="F201" s="305"/>
      <c r="G201" s="305"/>
      <c r="H201" s="305"/>
      <c r="I201" s="305"/>
      <c r="J201" s="305"/>
      <c r="K201" s="305"/>
      <c r="L201" s="305"/>
      <c r="M201" s="305"/>
      <c r="N201" s="305"/>
      <c r="O201" s="305"/>
    </row>
    <row r="202" spans="1:15">
      <c r="A202" s="305"/>
      <c r="B202" s="305"/>
      <c r="C202" s="305"/>
      <c r="D202" s="305"/>
      <c r="E202" s="305"/>
      <c r="F202" s="305"/>
      <c r="G202" s="305"/>
      <c r="H202" s="305"/>
      <c r="I202" s="305"/>
      <c r="J202" s="305"/>
      <c r="K202" s="305"/>
      <c r="L202" s="305"/>
      <c r="M202" s="305"/>
      <c r="N202" s="305"/>
      <c r="O202" s="305"/>
    </row>
    <row r="203" spans="1:15">
      <c r="A203" s="305"/>
      <c r="B203" s="305"/>
      <c r="C203" s="305"/>
      <c r="D203" s="305"/>
      <c r="E203" s="305"/>
      <c r="F203" s="305"/>
      <c r="G203" s="305"/>
      <c r="H203" s="305"/>
      <c r="I203" s="305"/>
      <c r="J203" s="305"/>
      <c r="K203" s="305"/>
      <c r="L203" s="305"/>
      <c r="M203" s="305"/>
      <c r="N203" s="305"/>
      <c r="O203" s="305"/>
    </row>
    <row r="204" spans="1:15">
      <c r="A204" s="305"/>
      <c r="B204" s="305"/>
      <c r="C204" s="305"/>
      <c r="D204" s="305"/>
      <c r="E204" s="305"/>
      <c r="F204" s="305"/>
      <c r="G204" s="305"/>
      <c r="H204" s="305"/>
      <c r="I204" s="305"/>
      <c r="J204" s="305"/>
      <c r="K204" s="305"/>
      <c r="L204" s="305"/>
      <c r="M204" s="305"/>
      <c r="N204" s="305"/>
      <c r="O204" s="305"/>
    </row>
    <row r="205" spans="1:15">
      <c r="A205" s="305"/>
      <c r="B205" s="305"/>
      <c r="C205" s="305"/>
      <c r="D205" s="305"/>
      <c r="E205" s="305"/>
      <c r="F205" s="305"/>
      <c r="G205" s="305"/>
      <c r="H205" s="305"/>
      <c r="I205" s="305"/>
      <c r="J205" s="305"/>
      <c r="K205" s="305"/>
      <c r="L205" s="305"/>
      <c r="M205" s="305"/>
      <c r="N205" s="305"/>
      <c r="O205" s="305"/>
    </row>
    <row r="206" spans="1:15">
      <c r="A206" s="305"/>
      <c r="B206" s="305"/>
      <c r="C206" s="305"/>
      <c r="D206" s="305"/>
      <c r="E206" s="305"/>
      <c r="F206" s="305"/>
      <c r="G206" s="305"/>
      <c r="H206" s="305"/>
      <c r="I206" s="305"/>
      <c r="J206" s="305"/>
      <c r="K206" s="305"/>
      <c r="L206" s="305"/>
      <c r="M206" s="305"/>
      <c r="N206" s="305"/>
      <c r="O206" s="305"/>
    </row>
    <row r="207" spans="1:15">
      <c r="A207" s="305"/>
      <c r="B207" s="305"/>
      <c r="C207" s="305"/>
      <c r="D207" s="305"/>
      <c r="E207" s="305"/>
      <c r="F207" s="305"/>
      <c r="G207" s="305"/>
      <c r="H207" s="305"/>
      <c r="I207" s="305"/>
      <c r="J207" s="305"/>
      <c r="K207" s="305"/>
      <c r="L207" s="305"/>
      <c r="M207" s="305"/>
      <c r="N207" s="305"/>
      <c r="O207" s="305"/>
    </row>
    <row r="208" spans="1:15">
      <c r="A208" s="305"/>
      <c r="B208" s="305"/>
      <c r="C208" s="305"/>
      <c r="D208" s="305"/>
      <c r="E208" s="305"/>
      <c r="F208" s="305"/>
      <c r="G208" s="305"/>
      <c r="H208" s="305"/>
      <c r="I208" s="305"/>
      <c r="J208" s="305"/>
      <c r="K208" s="305"/>
      <c r="L208" s="305"/>
      <c r="M208" s="305"/>
      <c r="N208" s="305"/>
      <c r="O208" s="305"/>
    </row>
    <row r="209" spans="1:15">
      <c r="A209" s="305"/>
      <c r="B209" s="305"/>
      <c r="C209" s="305"/>
      <c r="D209" s="305"/>
      <c r="E209" s="305"/>
      <c r="F209" s="305"/>
      <c r="G209" s="305"/>
      <c r="H209" s="305"/>
      <c r="I209" s="305"/>
      <c r="J209" s="305"/>
      <c r="K209" s="305"/>
      <c r="L209" s="305"/>
      <c r="M209" s="305"/>
      <c r="N209" s="305"/>
      <c r="O209" s="305"/>
    </row>
    <row r="210" spans="1:15">
      <c r="A210" s="305"/>
      <c r="B210" s="305"/>
      <c r="C210" s="305"/>
      <c r="D210" s="305"/>
      <c r="E210" s="305"/>
      <c r="F210" s="305"/>
      <c r="G210" s="305"/>
      <c r="H210" s="305"/>
      <c r="I210" s="305"/>
      <c r="J210" s="305"/>
      <c r="K210" s="305"/>
      <c r="L210" s="305"/>
      <c r="M210" s="305"/>
      <c r="N210" s="305"/>
      <c r="O210" s="305"/>
    </row>
    <row r="211" spans="1:15">
      <c r="A211" s="305"/>
      <c r="B211" s="305"/>
      <c r="C211" s="305"/>
      <c r="D211" s="305"/>
      <c r="E211" s="305"/>
      <c r="F211" s="305"/>
      <c r="G211" s="305"/>
      <c r="H211" s="305"/>
      <c r="I211" s="305"/>
      <c r="J211" s="305"/>
      <c r="K211" s="305"/>
      <c r="L211" s="305"/>
      <c r="M211" s="305"/>
      <c r="N211" s="305"/>
      <c r="O211" s="305"/>
    </row>
    <row r="212" spans="1:15">
      <c r="A212" s="305"/>
      <c r="B212" s="305"/>
      <c r="C212" s="305"/>
      <c r="D212" s="305"/>
      <c r="E212" s="305"/>
      <c r="F212" s="305"/>
      <c r="G212" s="305"/>
      <c r="H212" s="305"/>
      <c r="I212" s="305"/>
      <c r="J212" s="305"/>
      <c r="K212" s="305"/>
      <c r="L212" s="305"/>
      <c r="M212" s="305"/>
      <c r="N212" s="305"/>
      <c r="O212" s="305"/>
    </row>
    <row r="213" spans="1:15">
      <c r="A213" s="305"/>
      <c r="B213" s="305"/>
      <c r="C213" s="305"/>
      <c r="D213" s="305"/>
      <c r="E213" s="305"/>
      <c r="F213" s="305"/>
      <c r="G213" s="305"/>
      <c r="H213" s="305"/>
      <c r="I213" s="305"/>
      <c r="J213" s="305"/>
      <c r="K213" s="305"/>
      <c r="L213" s="305"/>
      <c r="M213" s="305"/>
      <c r="N213" s="305"/>
      <c r="O213" s="305"/>
    </row>
    <row r="214" spans="1:15">
      <c r="A214" s="305"/>
      <c r="B214" s="305"/>
      <c r="C214" s="305"/>
      <c r="D214" s="305"/>
      <c r="E214" s="305"/>
      <c r="F214" s="305"/>
      <c r="G214" s="305"/>
      <c r="H214" s="305"/>
      <c r="I214" s="305"/>
      <c r="J214" s="305"/>
      <c r="K214" s="305"/>
      <c r="L214" s="305"/>
      <c r="M214" s="305"/>
      <c r="N214" s="305"/>
      <c r="O214" s="305"/>
    </row>
    <row r="215" spans="1:15">
      <c r="A215" s="305"/>
      <c r="B215" s="305"/>
      <c r="C215" s="305"/>
      <c r="D215" s="305"/>
      <c r="E215" s="305"/>
      <c r="F215" s="305"/>
      <c r="G215" s="305"/>
      <c r="H215" s="305"/>
      <c r="I215" s="305"/>
      <c r="J215" s="305"/>
      <c r="K215" s="305"/>
      <c r="L215" s="305"/>
      <c r="M215" s="305"/>
      <c r="N215" s="305"/>
      <c r="O215" s="305"/>
    </row>
    <row r="216" spans="1:15">
      <c r="A216" s="305"/>
      <c r="B216" s="305"/>
      <c r="C216" s="305"/>
      <c r="D216" s="305"/>
      <c r="E216" s="305"/>
      <c r="F216" s="305"/>
      <c r="G216" s="305"/>
      <c r="H216" s="305"/>
      <c r="I216" s="305"/>
      <c r="J216" s="305"/>
      <c r="K216" s="305"/>
      <c r="L216" s="305"/>
      <c r="M216" s="305"/>
      <c r="N216" s="305"/>
      <c r="O216" s="305"/>
    </row>
    <row r="217" spans="1:15">
      <c r="A217" s="305"/>
      <c r="B217" s="305"/>
      <c r="C217" s="305"/>
      <c r="D217" s="305"/>
      <c r="E217" s="305"/>
      <c r="F217" s="305"/>
      <c r="G217" s="305"/>
      <c r="H217" s="305"/>
      <c r="I217" s="305"/>
      <c r="J217" s="305"/>
      <c r="K217" s="305"/>
      <c r="L217" s="305"/>
      <c r="M217" s="305"/>
      <c r="N217" s="305"/>
      <c r="O217" s="305"/>
    </row>
    <row r="218" spans="1:15">
      <c r="A218" s="305"/>
      <c r="B218" s="305"/>
      <c r="C218" s="305"/>
      <c r="D218" s="305"/>
      <c r="E218" s="305"/>
      <c r="F218" s="305"/>
      <c r="G218" s="305"/>
      <c r="H218" s="305"/>
      <c r="I218" s="305"/>
      <c r="J218" s="305"/>
      <c r="K218" s="305"/>
      <c r="L218" s="305"/>
      <c r="M218" s="305"/>
      <c r="N218" s="305"/>
      <c r="O218" s="305"/>
    </row>
    <row r="219" spans="1:15">
      <c r="A219" s="305"/>
      <c r="B219" s="305"/>
      <c r="C219" s="305"/>
      <c r="D219" s="305"/>
      <c r="E219" s="305"/>
      <c r="F219" s="305"/>
      <c r="G219" s="305"/>
      <c r="H219" s="305"/>
      <c r="I219" s="305"/>
      <c r="J219" s="305"/>
      <c r="K219" s="305"/>
      <c r="L219" s="305"/>
      <c r="M219" s="305"/>
      <c r="N219" s="305"/>
      <c r="O219" s="305"/>
    </row>
    <row r="220" spans="1:15">
      <c r="A220" s="305"/>
      <c r="B220" s="305"/>
      <c r="C220" s="305"/>
      <c r="D220" s="305"/>
      <c r="E220" s="305"/>
      <c r="F220" s="305"/>
      <c r="G220" s="305"/>
      <c r="H220" s="305"/>
      <c r="I220" s="305"/>
      <c r="J220" s="305"/>
      <c r="K220" s="305"/>
      <c r="L220" s="305"/>
      <c r="M220" s="305"/>
      <c r="N220" s="305"/>
      <c r="O220" s="305"/>
    </row>
    <row r="221" spans="1:15">
      <c r="A221" s="305"/>
      <c r="B221" s="305"/>
      <c r="C221" s="305"/>
      <c r="D221" s="305"/>
      <c r="E221" s="305"/>
      <c r="F221" s="305"/>
      <c r="G221" s="305"/>
      <c r="H221" s="305"/>
      <c r="I221" s="305"/>
      <c r="J221" s="305"/>
      <c r="K221" s="305"/>
      <c r="L221" s="305"/>
      <c r="M221" s="305"/>
      <c r="N221" s="305"/>
      <c r="O221" s="305"/>
    </row>
    <row r="222" spans="1:15">
      <c r="A222" s="305"/>
      <c r="B222" s="305"/>
      <c r="C222" s="305"/>
      <c r="D222" s="305"/>
      <c r="E222" s="305"/>
      <c r="F222" s="305"/>
      <c r="G222" s="305"/>
      <c r="H222" s="305"/>
      <c r="I222" s="305"/>
      <c r="J222" s="305"/>
      <c r="K222" s="305"/>
      <c r="L222" s="305"/>
      <c r="M222" s="305"/>
      <c r="N222" s="305"/>
      <c r="O222" s="305"/>
    </row>
    <row r="223" spans="1:15">
      <c r="A223" s="305"/>
      <c r="B223" s="305"/>
      <c r="C223" s="305"/>
      <c r="D223" s="305"/>
      <c r="E223" s="305"/>
      <c r="F223" s="305"/>
      <c r="G223" s="305"/>
      <c r="H223" s="305"/>
      <c r="I223" s="305"/>
      <c r="J223" s="305"/>
      <c r="K223" s="305"/>
      <c r="L223" s="305"/>
      <c r="M223" s="305"/>
      <c r="N223" s="305"/>
      <c r="O223" s="305"/>
    </row>
    <row r="224" spans="1:15">
      <c r="A224" s="305"/>
      <c r="B224" s="305"/>
      <c r="C224" s="305"/>
      <c r="D224" s="305"/>
      <c r="E224" s="305"/>
      <c r="F224" s="305"/>
      <c r="G224" s="305"/>
      <c r="H224" s="305"/>
      <c r="I224" s="305"/>
      <c r="J224" s="305"/>
      <c r="K224" s="305"/>
      <c r="L224" s="305"/>
      <c r="M224" s="305"/>
      <c r="N224" s="305"/>
      <c r="O224" s="305"/>
    </row>
    <row r="225" spans="1:15">
      <c r="A225" s="305"/>
      <c r="B225" s="305"/>
      <c r="C225" s="305"/>
      <c r="D225" s="305"/>
      <c r="E225" s="305"/>
      <c r="F225" s="305"/>
      <c r="G225" s="305"/>
      <c r="H225" s="305"/>
      <c r="I225" s="305"/>
      <c r="J225" s="305"/>
      <c r="K225" s="305"/>
      <c r="L225" s="305"/>
      <c r="M225" s="305"/>
      <c r="N225" s="305"/>
      <c r="O225" s="305"/>
    </row>
    <row r="226" spans="1:15">
      <c r="A226" s="305"/>
      <c r="B226" s="305"/>
      <c r="C226" s="305"/>
      <c r="D226" s="305"/>
      <c r="E226" s="305"/>
      <c r="F226" s="305"/>
      <c r="G226" s="305"/>
      <c r="H226" s="305"/>
      <c r="I226" s="305"/>
      <c r="J226" s="305"/>
      <c r="K226" s="305"/>
      <c r="L226" s="305"/>
      <c r="M226" s="305"/>
      <c r="N226" s="305"/>
      <c r="O226" s="305"/>
    </row>
    <row r="227" spans="1:15">
      <c r="A227" s="305"/>
      <c r="B227" s="305"/>
      <c r="C227" s="305"/>
      <c r="D227" s="305"/>
      <c r="E227" s="305"/>
      <c r="F227" s="305"/>
      <c r="G227" s="305"/>
      <c r="H227" s="305"/>
      <c r="I227" s="305"/>
      <c r="J227" s="305"/>
      <c r="K227" s="305"/>
      <c r="L227" s="305"/>
      <c r="M227" s="305"/>
      <c r="N227" s="305"/>
      <c r="O227" s="305"/>
    </row>
    <row r="228" spans="1:15">
      <c r="A228" s="305"/>
      <c r="B228" s="305"/>
      <c r="C228" s="305"/>
      <c r="D228" s="305"/>
      <c r="E228" s="305"/>
      <c r="F228" s="305"/>
      <c r="G228" s="305"/>
      <c r="H228" s="305"/>
      <c r="I228" s="305"/>
      <c r="J228" s="305"/>
      <c r="K228" s="305"/>
      <c r="L228" s="305"/>
      <c r="M228" s="305"/>
      <c r="N228" s="305"/>
      <c r="O228" s="305"/>
    </row>
    <row r="229" spans="1:15">
      <c r="A229" s="305"/>
      <c r="B229" s="305"/>
      <c r="C229" s="305"/>
      <c r="D229" s="305"/>
      <c r="E229" s="305"/>
      <c r="F229" s="305"/>
      <c r="G229" s="305"/>
      <c r="H229" s="305"/>
      <c r="I229" s="305"/>
      <c r="J229" s="305"/>
      <c r="K229" s="305"/>
      <c r="L229" s="305"/>
      <c r="M229" s="305"/>
      <c r="N229" s="305"/>
      <c r="O229" s="305"/>
    </row>
    <row r="230" spans="1:15">
      <c r="A230" s="305"/>
      <c r="B230" s="305"/>
      <c r="C230" s="305"/>
      <c r="D230" s="305"/>
      <c r="E230" s="305"/>
      <c r="F230" s="305"/>
      <c r="G230" s="305"/>
      <c r="H230" s="305"/>
      <c r="I230" s="305"/>
      <c r="J230" s="305"/>
      <c r="K230" s="305"/>
      <c r="L230" s="305"/>
      <c r="M230" s="305"/>
      <c r="N230" s="305"/>
      <c r="O230" s="305"/>
    </row>
    <row r="231" spans="1:15">
      <c r="A231" s="305"/>
      <c r="B231" s="305"/>
      <c r="C231" s="305"/>
      <c r="D231" s="305"/>
      <c r="E231" s="305"/>
      <c r="F231" s="305"/>
      <c r="G231" s="305"/>
      <c r="H231" s="305"/>
      <c r="I231" s="305"/>
      <c r="J231" s="305"/>
      <c r="K231" s="305"/>
      <c r="L231" s="305"/>
      <c r="M231" s="305"/>
      <c r="N231" s="305"/>
      <c r="O231" s="305"/>
    </row>
    <row r="232" spans="1:15">
      <c r="A232" s="305"/>
      <c r="B232" s="305"/>
      <c r="C232" s="305"/>
      <c r="D232" s="305"/>
      <c r="E232" s="305"/>
      <c r="F232" s="305"/>
      <c r="G232" s="305"/>
      <c r="H232" s="305"/>
      <c r="I232" s="305"/>
      <c r="J232" s="305"/>
      <c r="K232" s="305"/>
      <c r="L232" s="305"/>
      <c r="M232" s="305"/>
      <c r="N232" s="305"/>
      <c r="O232" s="305"/>
    </row>
    <row r="233" spans="1:15">
      <c r="A233" s="305"/>
      <c r="B233" s="305"/>
      <c r="C233" s="305"/>
      <c r="D233" s="305"/>
      <c r="E233" s="305"/>
      <c r="F233" s="305"/>
      <c r="G233" s="305"/>
      <c r="H233" s="305"/>
      <c r="I233" s="305"/>
      <c r="J233" s="305"/>
      <c r="K233" s="305"/>
      <c r="L233" s="305"/>
      <c r="M233" s="305"/>
      <c r="N233" s="305"/>
      <c r="O233" s="305"/>
    </row>
    <row r="234" spans="1:15">
      <c r="A234" s="305"/>
      <c r="B234" s="305"/>
      <c r="C234" s="305"/>
      <c r="D234" s="305"/>
      <c r="E234" s="305"/>
      <c r="F234" s="305"/>
      <c r="G234" s="305"/>
      <c r="H234" s="305"/>
      <c r="I234" s="305"/>
      <c r="J234" s="305"/>
      <c r="K234" s="305"/>
      <c r="L234" s="305"/>
      <c r="M234" s="305"/>
      <c r="N234" s="305"/>
      <c r="O234" s="305"/>
    </row>
    <row r="235" spans="1:15">
      <c r="A235" s="305"/>
      <c r="B235" s="305"/>
      <c r="C235" s="305"/>
      <c r="D235" s="305"/>
      <c r="E235" s="305"/>
      <c r="F235" s="305"/>
      <c r="G235" s="305"/>
      <c r="H235" s="305"/>
      <c r="I235" s="305"/>
      <c r="J235" s="305"/>
      <c r="K235" s="305"/>
      <c r="L235" s="305"/>
      <c r="M235" s="305"/>
      <c r="N235" s="305"/>
      <c r="O235" s="305"/>
    </row>
    <row r="236" spans="1:15">
      <c r="A236" s="305"/>
      <c r="B236" s="305"/>
      <c r="C236" s="305"/>
      <c r="D236" s="305"/>
      <c r="E236" s="305"/>
      <c r="F236" s="305"/>
      <c r="G236" s="305"/>
      <c r="H236" s="305"/>
      <c r="I236" s="305"/>
      <c r="J236" s="305"/>
      <c r="K236" s="305"/>
      <c r="L236" s="305"/>
      <c r="M236" s="305"/>
      <c r="N236" s="305"/>
      <c r="O236" s="305"/>
    </row>
    <row r="237" spans="1:15">
      <c r="A237" s="305"/>
      <c r="B237" s="305"/>
      <c r="C237" s="305"/>
      <c r="D237" s="305"/>
      <c r="E237" s="305"/>
      <c r="F237" s="305"/>
      <c r="G237" s="305"/>
      <c r="H237" s="305"/>
      <c r="I237" s="305"/>
      <c r="J237" s="305"/>
      <c r="K237" s="305"/>
      <c r="L237" s="305"/>
      <c r="M237" s="305"/>
      <c r="N237" s="305"/>
      <c r="O237" s="305"/>
    </row>
    <row r="238" spans="1:15">
      <c r="A238" s="305"/>
      <c r="B238" s="305"/>
      <c r="C238" s="305"/>
      <c r="D238" s="305"/>
      <c r="E238" s="305"/>
      <c r="F238" s="305"/>
      <c r="G238" s="305"/>
      <c r="H238" s="305"/>
      <c r="I238" s="305"/>
      <c r="J238" s="305"/>
      <c r="K238" s="305"/>
      <c r="L238" s="305"/>
      <c r="M238" s="305"/>
      <c r="N238" s="305"/>
      <c r="O238" s="305"/>
    </row>
    <row r="239" spans="1:15">
      <c r="A239" s="305"/>
      <c r="B239" s="305"/>
      <c r="C239" s="305"/>
      <c r="D239" s="305"/>
      <c r="E239" s="305"/>
      <c r="F239" s="305"/>
      <c r="G239" s="305"/>
      <c r="H239" s="305"/>
      <c r="I239" s="305"/>
      <c r="J239" s="305"/>
      <c r="K239" s="305"/>
      <c r="L239" s="305"/>
      <c r="M239" s="305"/>
      <c r="N239" s="305"/>
      <c r="O239" s="305"/>
    </row>
    <row r="240" spans="1:15">
      <c r="A240" s="305"/>
      <c r="B240" s="305"/>
      <c r="C240" s="305"/>
      <c r="D240" s="305"/>
      <c r="E240" s="305"/>
      <c r="F240" s="305"/>
      <c r="G240" s="305"/>
      <c r="H240" s="305"/>
      <c r="I240" s="305"/>
      <c r="J240" s="305"/>
      <c r="K240" s="305"/>
      <c r="L240" s="305"/>
      <c r="M240" s="305"/>
      <c r="N240" s="305"/>
      <c r="O240" s="305"/>
    </row>
    <row r="241" spans="1:15">
      <c r="A241" s="305"/>
      <c r="B241" s="305"/>
      <c r="C241" s="305"/>
      <c r="D241" s="305"/>
      <c r="E241" s="305"/>
      <c r="F241" s="305"/>
      <c r="G241" s="305"/>
      <c r="H241" s="305"/>
      <c r="I241" s="305"/>
      <c r="J241" s="305"/>
      <c r="K241" s="305"/>
      <c r="L241" s="305"/>
      <c r="M241" s="305"/>
      <c r="N241" s="305"/>
      <c r="O241" s="305"/>
    </row>
    <row r="242" spans="1:15">
      <c r="A242" s="305"/>
      <c r="B242" s="305"/>
      <c r="C242" s="305"/>
      <c r="D242" s="305"/>
      <c r="E242" s="305"/>
      <c r="F242" s="305"/>
      <c r="G242" s="305"/>
      <c r="H242" s="305"/>
      <c r="I242" s="305"/>
      <c r="J242" s="305"/>
      <c r="K242" s="305"/>
      <c r="L242" s="305"/>
      <c r="M242" s="305"/>
      <c r="N242" s="305"/>
      <c r="O242" s="305"/>
    </row>
    <row r="243" spans="1:15">
      <c r="A243" s="305"/>
      <c r="B243" s="305"/>
      <c r="C243" s="305"/>
      <c r="D243" s="305"/>
      <c r="E243" s="305"/>
      <c r="F243" s="305"/>
      <c r="G243" s="305"/>
      <c r="H243" s="305"/>
      <c r="I243" s="305"/>
      <c r="J243" s="305"/>
      <c r="K243" s="305"/>
      <c r="L243" s="305"/>
      <c r="M243" s="305"/>
      <c r="N243" s="305"/>
      <c r="O243" s="305"/>
    </row>
    <row r="244" spans="1:15">
      <c r="A244" s="305"/>
      <c r="B244" s="305"/>
      <c r="C244" s="305"/>
      <c r="D244" s="305"/>
      <c r="E244" s="305"/>
      <c r="F244" s="305"/>
      <c r="G244" s="305"/>
      <c r="H244" s="305"/>
      <c r="I244" s="305"/>
      <c r="J244" s="305"/>
      <c r="K244" s="305"/>
      <c r="L244" s="305"/>
      <c r="M244" s="305"/>
      <c r="N244" s="305"/>
      <c r="O244" s="305"/>
    </row>
    <row r="245" spans="1:15">
      <c r="A245" s="305"/>
      <c r="B245" s="305"/>
      <c r="C245" s="305"/>
      <c r="D245" s="305"/>
      <c r="E245" s="305"/>
      <c r="F245" s="305"/>
      <c r="G245" s="305"/>
      <c r="H245" s="305"/>
      <c r="I245" s="305"/>
      <c r="J245" s="305"/>
      <c r="K245" s="305"/>
      <c r="L245" s="305"/>
      <c r="M245" s="305"/>
      <c r="N245" s="305"/>
      <c r="O245" s="305"/>
    </row>
    <row r="246" spans="1:15">
      <c r="A246" s="305"/>
      <c r="B246" s="305"/>
      <c r="C246" s="305"/>
      <c r="D246" s="305"/>
      <c r="E246" s="305"/>
      <c r="F246" s="305"/>
      <c r="G246" s="305"/>
      <c r="H246" s="305"/>
      <c r="I246" s="305"/>
      <c r="J246" s="305"/>
      <c r="K246" s="305"/>
      <c r="L246" s="305"/>
      <c r="M246" s="305"/>
      <c r="N246" s="305"/>
      <c r="O246" s="305"/>
    </row>
    <row r="247" spans="1:15">
      <c r="A247" s="305"/>
      <c r="B247" s="305"/>
      <c r="C247" s="305"/>
      <c r="D247" s="305"/>
      <c r="E247" s="305"/>
      <c r="F247" s="305"/>
      <c r="G247" s="305"/>
      <c r="H247" s="305"/>
      <c r="I247" s="305"/>
      <c r="J247" s="305"/>
      <c r="K247" s="305"/>
      <c r="L247" s="305"/>
      <c r="M247" s="305"/>
      <c r="N247" s="305"/>
      <c r="O247" s="305"/>
    </row>
    <row r="248" spans="1:15">
      <c r="A248" s="305"/>
      <c r="B248" s="305"/>
      <c r="C248" s="305"/>
      <c r="D248" s="305"/>
      <c r="E248" s="305"/>
      <c r="F248" s="305"/>
      <c r="G248" s="305"/>
      <c r="H248" s="305"/>
      <c r="I248" s="305"/>
      <c r="J248" s="305"/>
      <c r="K248" s="305"/>
      <c r="L248" s="305"/>
      <c r="M248" s="305"/>
      <c r="N248" s="305"/>
      <c r="O248" s="305"/>
    </row>
    <row r="249" spans="1:15">
      <c r="A249" s="305"/>
      <c r="B249" s="305"/>
      <c r="C249" s="305"/>
      <c r="D249" s="305"/>
      <c r="E249" s="305"/>
      <c r="F249" s="305"/>
      <c r="G249" s="305"/>
      <c r="H249" s="305"/>
      <c r="I249" s="305"/>
      <c r="J249" s="305"/>
      <c r="K249" s="305"/>
      <c r="L249" s="305"/>
      <c r="M249" s="305"/>
      <c r="N249" s="305"/>
      <c r="O249" s="305"/>
    </row>
    <row r="250" spans="1:15">
      <c r="A250" s="305"/>
      <c r="B250" s="305"/>
      <c r="C250" s="305"/>
      <c r="D250" s="305"/>
      <c r="E250" s="305"/>
      <c r="F250" s="305"/>
      <c r="G250" s="305"/>
      <c r="H250" s="305"/>
      <c r="I250" s="305"/>
      <c r="J250" s="305"/>
      <c r="K250" s="305"/>
      <c r="L250" s="305"/>
      <c r="M250" s="305"/>
      <c r="N250" s="305"/>
      <c r="O250" s="305"/>
    </row>
    <row r="251" spans="1:15">
      <c r="A251" s="305"/>
      <c r="B251" s="305"/>
      <c r="C251" s="305"/>
      <c r="D251" s="305"/>
      <c r="E251" s="305"/>
      <c r="F251" s="305"/>
      <c r="G251" s="305"/>
      <c r="H251" s="305"/>
      <c r="I251" s="305"/>
      <c r="J251" s="305"/>
      <c r="K251" s="305"/>
      <c r="L251" s="305"/>
      <c r="M251" s="305"/>
      <c r="N251" s="305"/>
      <c r="O251" s="305"/>
    </row>
    <row r="252" spans="1:15">
      <c r="A252" s="305"/>
      <c r="B252" s="305"/>
      <c r="C252" s="305"/>
      <c r="D252" s="305"/>
      <c r="E252" s="305"/>
      <c r="F252" s="305"/>
      <c r="G252" s="305"/>
      <c r="H252" s="305"/>
      <c r="I252" s="305"/>
      <c r="J252" s="305"/>
      <c r="K252" s="305"/>
      <c r="L252" s="305"/>
      <c r="M252" s="305"/>
      <c r="N252" s="305"/>
      <c r="O252" s="305"/>
    </row>
    <row r="253" spans="1:15">
      <c r="A253" s="305"/>
      <c r="B253" s="305"/>
      <c r="C253" s="305"/>
      <c r="D253" s="305"/>
      <c r="E253" s="305"/>
      <c r="F253" s="305"/>
      <c r="G253" s="305"/>
      <c r="H253" s="305"/>
      <c r="I253" s="305"/>
      <c r="J253" s="305"/>
      <c r="K253" s="305"/>
      <c r="L253" s="305"/>
      <c r="M253" s="305"/>
      <c r="N253" s="305"/>
      <c r="O253" s="305"/>
    </row>
    <row r="254" spans="1:15">
      <c r="A254" s="305"/>
      <c r="B254" s="305"/>
      <c r="C254" s="305"/>
      <c r="D254" s="305"/>
      <c r="E254" s="305"/>
      <c r="F254" s="305"/>
      <c r="G254" s="305"/>
      <c r="H254" s="305"/>
      <c r="I254" s="305"/>
      <c r="J254" s="305"/>
      <c r="K254" s="305"/>
      <c r="L254" s="305"/>
      <c r="M254" s="305"/>
      <c r="N254" s="305"/>
      <c r="O254" s="305"/>
    </row>
    <row r="255" spans="1:15">
      <c r="A255" s="305"/>
      <c r="B255" s="305"/>
      <c r="C255" s="305"/>
      <c r="D255" s="305"/>
      <c r="E255" s="305"/>
      <c r="F255" s="305"/>
      <c r="G255" s="305"/>
      <c r="H255" s="305"/>
      <c r="I255" s="305"/>
      <c r="J255" s="305"/>
      <c r="K255" s="305"/>
      <c r="L255" s="305"/>
      <c r="M255" s="305"/>
      <c r="N255" s="305"/>
      <c r="O255" s="305"/>
    </row>
    <row r="256" spans="1:15">
      <c r="A256" s="305"/>
      <c r="B256" s="305"/>
      <c r="C256" s="305"/>
      <c r="D256" s="305"/>
      <c r="E256" s="305"/>
      <c r="F256" s="305"/>
      <c r="G256" s="305"/>
      <c r="H256" s="305"/>
      <c r="I256" s="305"/>
      <c r="J256" s="305"/>
      <c r="K256" s="305"/>
      <c r="L256" s="305"/>
      <c r="M256" s="305"/>
      <c r="N256" s="305"/>
      <c r="O256" s="305"/>
    </row>
    <row r="257" spans="1:15">
      <c r="A257" s="305"/>
      <c r="B257" s="305"/>
      <c r="C257" s="305"/>
      <c r="D257" s="305"/>
      <c r="E257" s="305"/>
      <c r="F257" s="305"/>
      <c r="G257" s="305"/>
      <c r="H257" s="305"/>
      <c r="I257" s="305"/>
      <c r="J257" s="305"/>
      <c r="K257" s="305"/>
      <c r="L257" s="305"/>
      <c r="M257" s="305"/>
      <c r="N257" s="305"/>
      <c r="O257" s="305"/>
    </row>
    <row r="258" spans="1:15">
      <c r="A258" s="305"/>
      <c r="B258" s="305"/>
      <c r="C258" s="305"/>
      <c r="D258" s="305"/>
      <c r="E258" s="305"/>
      <c r="F258" s="305"/>
      <c r="G258" s="305"/>
      <c r="H258" s="305"/>
      <c r="I258" s="305"/>
      <c r="J258" s="305"/>
      <c r="K258" s="305"/>
      <c r="L258" s="305"/>
      <c r="M258" s="305"/>
      <c r="N258" s="305"/>
      <c r="O258" s="305"/>
    </row>
    <row r="259" spans="1:15">
      <c r="A259" s="305"/>
      <c r="B259" s="305"/>
      <c r="C259" s="305"/>
      <c r="D259" s="305"/>
      <c r="E259" s="305"/>
      <c r="F259" s="305"/>
      <c r="G259" s="305"/>
      <c r="H259" s="305"/>
      <c r="I259" s="305"/>
      <c r="J259" s="305"/>
      <c r="K259" s="305"/>
      <c r="L259" s="305"/>
      <c r="M259" s="305"/>
      <c r="N259" s="305"/>
      <c r="O259" s="305"/>
    </row>
    <row r="260" spans="1:15">
      <c r="A260" s="305"/>
      <c r="B260" s="305"/>
      <c r="C260" s="305"/>
      <c r="D260" s="305"/>
      <c r="E260" s="305"/>
      <c r="F260" s="305"/>
      <c r="G260" s="305"/>
      <c r="H260" s="305"/>
      <c r="I260" s="305"/>
      <c r="J260" s="305"/>
      <c r="K260" s="305"/>
      <c r="L260" s="305"/>
      <c r="M260" s="305"/>
      <c r="N260" s="305"/>
      <c r="O260" s="305"/>
    </row>
    <row r="261" spans="1:15">
      <c r="A261" s="305"/>
      <c r="B261" s="305"/>
      <c r="C261" s="305"/>
      <c r="D261" s="305"/>
      <c r="E261" s="305"/>
      <c r="F261" s="305"/>
      <c r="G261" s="305"/>
      <c r="H261" s="305"/>
      <c r="I261" s="305"/>
      <c r="J261" s="305"/>
      <c r="K261" s="305"/>
      <c r="L261" s="305"/>
      <c r="M261" s="305"/>
      <c r="N261" s="305"/>
      <c r="O261" s="305"/>
    </row>
    <row r="262" spans="1:15">
      <c r="A262" s="305"/>
      <c r="B262" s="305"/>
      <c r="C262" s="305"/>
      <c r="D262" s="305"/>
      <c r="E262" s="305"/>
      <c r="F262" s="305"/>
      <c r="G262" s="305"/>
      <c r="H262" s="305"/>
      <c r="I262" s="305"/>
      <c r="J262" s="305"/>
      <c r="K262" s="305"/>
      <c r="L262" s="305"/>
      <c r="M262" s="305"/>
      <c r="N262" s="305"/>
      <c r="O262" s="305"/>
    </row>
    <row r="263" spans="1:15">
      <c r="A263" s="305"/>
      <c r="B263" s="305"/>
      <c r="C263" s="305"/>
      <c r="D263" s="305"/>
      <c r="E263" s="305"/>
      <c r="F263" s="305"/>
      <c r="G263" s="305"/>
      <c r="H263" s="305"/>
      <c r="I263" s="305"/>
      <c r="J263" s="305"/>
      <c r="K263" s="305"/>
      <c r="L263" s="305"/>
      <c r="M263" s="305"/>
      <c r="N263" s="305"/>
      <c r="O263" s="305"/>
    </row>
    <row r="264" spans="1:15">
      <c r="A264" s="305"/>
      <c r="B264" s="305"/>
      <c r="C264" s="305"/>
      <c r="D264" s="305"/>
      <c r="E264" s="305"/>
      <c r="F264" s="305"/>
      <c r="G264" s="305"/>
      <c r="H264" s="305"/>
      <c r="I264" s="305"/>
      <c r="J264" s="305"/>
      <c r="K264" s="305"/>
      <c r="L264" s="305"/>
      <c r="M264" s="305"/>
      <c r="N264" s="305"/>
      <c r="O264" s="305"/>
    </row>
    <row r="265" spans="1:15">
      <c r="A265" s="305"/>
      <c r="B265" s="305"/>
      <c r="C265" s="305"/>
      <c r="D265" s="305"/>
      <c r="E265" s="305"/>
      <c r="F265" s="305"/>
      <c r="G265" s="305"/>
      <c r="H265" s="305"/>
      <c r="I265" s="305"/>
      <c r="J265" s="305"/>
      <c r="K265" s="305"/>
      <c r="L265" s="305"/>
      <c r="M265" s="305"/>
      <c r="N265" s="305"/>
      <c r="O265" s="305"/>
    </row>
    <row r="266" spans="1:15">
      <c r="A266" s="305"/>
      <c r="B266" s="305"/>
      <c r="C266" s="305"/>
      <c r="D266" s="305"/>
      <c r="E266" s="305"/>
      <c r="F266" s="305"/>
      <c r="G266" s="305"/>
      <c r="H266" s="305"/>
      <c r="I266" s="305"/>
      <c r="J266" s="305"/>
      <c r="K266" s="305"/>
      <c r="L266" s="305"/>
      <c r="M266" s="305"/>
      <c r="N266" s="305"/>
      <c r="O266" s="305"/>
    </row>
    <row r="267" spans="1:15">
      <c r="A267" s="305"/>
      <c r="B267" s="305"/>
      <c r="C267" s="305"/>
      <c r="D267" s="305"/>
      <c r="E267" s="305"/>
      <c r="F267" s="305"/>
      <c r="G267" s="305"/>
      <c r="H267" s="305"/>
      <c r="I267" s="305"/>
      <c r="J267" s="305"/>
      <c r="K267" s="305"/>
      <c r="L267" s="305"/>
      <c r="M267" s="305"/>
      <c r="N267" s="305"/>
      <c r="O267" s="305"/>
    </row>
    <row r="268" spans="1:15">
      <c r="A268" s="305"/>
      <c r="B268" s="305"/>
      <c r="C268" s="305"/>
      <c r="D268" s="305"/>
      <c r="E268" s="305"/>
      <c r="F268" s="305"/>
      <c r="G268" s="305"/>
      <c r="H268" s="305"/>
      <c r="I268" s="305"/>
      <c r="J268" s="305"/>
      <c r="K268" s="305"/>
      <c r="L268" s="305"/>
      <c r="M268" s="305"/>
      <c r="N268" s="305"/>
      <c r="O268" s="305"/>
    </row>
    <row r="269" spans="1:15">
      <c r="A269" s="305"/>
      <c r="B269" s="305"/>
      <c r="C269" s="305"/>
      <c r="D269" s="305"/>
      <c r="E269" s="305"/>
      <c r="F269" s="305"/>
      <c r="G269" s="305"/>
      <c r="H269" s="305"/>
      <c r="I269" s="305"/>
      <c r="J269" s="305"/>
      <c r="K269" s="305"/>
      <c r="L269" s="305"/>
      <c r="M269" s="305"/>
      <c r="N269" s="305"/>
      <c r="O269" s="305"/>
    </row>
    <row r="270" spans="1:15">
      <c r="A270" s="305"/>
      <c r="B270" s="305"/>
      <c r="C270" s="305"/>
      <c r="D270" s="305"/>
      <c r="E270" s="305"/>
      <c r="F270" s="305"/>
      <c r="G270" s="305"/>
      <c r="H270" s="305"/>
      <c r="I270" s="305"/>
      <c r="J270" s="305"/>
      <c r="K270" s="305"/>
      <c r="L270" s="305"/>
      <c r="M270" s="305"/>
      <c r="N270" s="305"/>
      <c r="O270" s="305"/>
    </row>
    <row r="271" spans="1:15">
      <c r="A271" s="305"/>
      <c r="B271" s="305"/>
      <c r="C271" s="305"/>
      <c r="D271" s="305"/>
      <c r="E271" s="305"/>
      <c r="F271" s="305"/>
      <c r="G271" s="305"/>
      <c r="H271" s="305"/>
      <c r="I271" s="305"/>
      <c r="J271" s="305"/>
      <c r="K271" s="305"/>
      <c r="L271" s="305"/>
      <c r="M271" s="305"/>
      <c r="N271" s="305"/>
      <c r="O271" s="305"/>
    </row>
    <row r="272" spans="1:15">
      <c r="A272" s="305"/>
      <c r="B272" s="305"/>
      <c r="C272" s="305"/>
      <c r="D272" s="305"/>
      <c r="E272" s="305"/>
      <c r="F272" s="305"/>
      <c r="G272" s="305"/>
      <c r="H272" s="305"/>
      <c r="I272" s="305"/>
      <c r="J272" s="305"/>
      <c r="K272" s="305"/>
      <c r="L272" s="305"/>
      <c r="M272" s="305"/>
      <c r="N272" s="305"/>
      <c r="O272" s="305"/>
    </row>
    <row r="273" spans="1:15">
      <c r="A273" s="305"/>
      <c r="B273" s="305"/>
      <c r="C273" s="305"/>
      <c r="D273" s="305"/>
      <c r="E273" s="305"/>
      <c r="F273" s="305"/>
      <c r="G273" s="305"/>
      <c r="H273" s="305"/>
      <c r="I273" s="305"/>
      <c r="J273" s="305"/>
      <c r="K273" s="305"/>
      <c r="L273" s="305"/>
      <c r="M273" s="305"/>
      <c r="N273" s="305"/>
      <c r="O273" s="305"/>
    </row>
    <row r="274" spans="1:15">
      <c r="A274" s="305"/>
      <c r="B274" s="305"/>
      <c r="C274" s="305"/>
      <c r="D274" s="305"/>
      <c r="E274" s="305"/>
      <c r="F274" s="305"/>
      <c r="G274" s="305"/>
      <c r="H274" s="305"/>
      <c r="I274" s="305"/>
      <c r="J274" s="305"/>
      <c r="K274" s="305"/>
      <c r="L274" s="305"/>
      <c r="M274" s="305"/>
      <c r="N274" s="305"/>
      <c r="O274" s="305"/>
    </row>
    <row r="275" spans="1:15">
      <c r="A275" s="305"/>
      <c r="B275" s="305"/>
      <c r="C275" s="305"/>
      <c r="D275" s="305"/>
      <c r="E275" s="305"/>
      <c r="F275" s="305"/>
      <c r="G275" s="305"/>
      <c r="H275" s="305"/>
      <c r="I275" s="305"/>
      <c r="J275" s="305"/>
      <c r="K275" s="305"/>
      <c r="L275" s="305"/>
      <c r="M275" s="305"/>
      <c r="N275" s="305"/>
      <c r="O275" s="305"/>
    </row>
    <row r="276" spans="1:15">
      <c r="A276" s="305"/>
      <c r="B276" s="305"/>
      <c r="C276" s="305"/>
      <c r="D276" s="305"/>
      <c r="E276" s="305"/>
      <c r="F276" s="305"/>
      <c r="G276" s="305"/>
      <c r="H276" s="305"/>
      <c r="I276" s="305"/>
      <c r="J276" s="305"/>
      <c r="K276" s="305"/>
      <c r="L276" s="305"/>
      <c r="M276" s="305"/>
      <c r="N276" s="305"/>
      <c r="O276" s="305"/>
    </row>
    <row r="277" spans="1:15">
      <c r="A277" s="305"/>
      <c r="B277" s="305"/>
      <c r="C277" s="305"/>
      <c r="D277" s="305"/>
      <c r="E277" s="305"/>
      <c r="F277" s="305"/>
      <c r="G277" s="305"/>
      <c r="H277" s="305"/>
      <c r="I277" s="305"/>
      <c r="J277" s="305"/>
      <c r="K277" s="305"/>
      <c r="L277" s="305"/>
      <c r="M277" s="305"/>
      <c r="N277" s="305"/>
      <c r="O277" s="305"/>
    </row>
    <row r="278" spans="1:15">
      <c r="A278" s="305"/>
      <c r="B278" s="305"/>
      <c r="C278" s="305"/>
      <c r="D278" s="305"/>
      <c r="E278" s="305"/>
      <c r="F278" s="305"/>
      <c r="G278" s="305"/>
      <c r="H278" s="305"/>
      <c r="I278" s="305"/>
      <c r="J278" s="305"/>
      <c r="K278" s="305"/>
      <c r="L278" s="305"/>
      <c r="M278" s="305"/>
      <c r="N278" s="305"/>
      <c r="O278" s="305"/>
    </row>
    <row r="279" spans="1:15">
      <c r="A279" s="305"/>
      <c r="B279" s="305"/>
      <c r="C279" s="305"/>
      <c r="D279" s="305"/>
      <c r="E279" s="305"/>
      <c r="F279" s="305"/>
      <c r="G279" s="305"/>
      <c r="H279" s="305"/>
      <c r="I279" s="305"/>
      <c r="J279" s="305"/>
      <c r="K279" s="305"/>
      <c r="L279" s="305"/>
      <c r="M279" s="305"/>
      <c r="N279" s="305"/>
      <c r="O279" s="305"/>
    </row>
    <row r="280" spans="1:15">
      <c r="A280" s="305"/>
      <c r="B280" s="305"/>
      <c r="C280" s="305"/>
      <c r="D280" s="305"/>
      <c r="E280" s="305"/>
      <c r="F280" s="305"/>
      <c r="G280" s="305"/>
      <c r="H280" s="305"/>
      <c r="I280" s="305"/>
      <c r="J280" s="305"/>
      <c r="K280" s="305"/>
      <c r="L280" s="305"/>
      <c r="M280" s="305"/>
      <c r="N280" s="305"/>
      <c r="O280" s="305"/>
    </row>
    <row r="281" spans="1:15">
      <c r="A281" s="305"/>
      <c r="B281" s="305"/>
      <c r="C281" s="305"/>
      <c r="D281" s="305"/>
      <c r="E281" s="305"/>
      <c r="F281" s="305"/>
      <c r="G281" s="305"/>
      <c r="H281" s="305"/>
      <c r="I281" s="305"/>
      <c r="J281" s="305"/>
      <c r="K281" s="305"/>
      <c r="L281" s="305"/>
      <c r="M281" s="305"/>
      <c r="N281" s="305"/>
      <c r="O281" s="305"/>
    </row>
    <row r="282" spans="1:15">
      <c r="A282" s="305"/>
      <c r="B282" s="305"/>
      <c r="C282" s="305"/>
      <c r="D282" s="305"/>
      <c r="E282" s="305"/>
      <c r="F282" s="305"/>
      <c r="G282" s="305"/>
      <c r="H282" s="305"/>
      <c r="I282" s="305"/>
      <c r="J282" s="305"/>
      <c r="K282" s="305"/>
      <c r="L282" s="305"/>
      <c r="M282" s="305"/>
      <c r="N282" s="305"/>
      <c r="O282" s="305"/>
    </row>
    <row r="283" spans="1:15">
      <c r="A283" s="305"/>
      <c r="B283" s="305"/>
      <c r="C283" s="305"/>
      <c r="D283" s="305"/>
      <c r="E283" s="305"/>
      <c r="F283" s="305"/>
      <c r="G283" s="305"/>
      <c r="H283" s="305"/>
      <c r="I283" s="305"/>
      <c r="J283" s="305"/>
      <c r="K283" s="305"/>
      <c r="L283" s="305"/>
      <c r="M283" s="305"/>
      <c r="N283" s="305"/>
      <c r="O283" s="305"/>
    </row>
    <row r="284" spans="1:15">
      <c r="A284" s="305"/>
      <c r="B284" s="305"/>
      <c r="C284" s="305"/>
      <c r="D284" s="305"/>
      <c r="E284" s="305"/>
      <c r="F284" s="305"/>
      <c r="G284" s="305"/>
      <c r="H284" s="305"/>
      <c r="I284" s="305"/>
      <c r="J284" s="305"/>
      <c r="K284" s="305"/>
      <c r="L284" s="305"/>
      <c r="M284" s="305"/>
      <c r="N284" s="305"/>
      <c r="O284" s="305"/>
    </row>
    <row r="285" spans="1:15">
      <c r="A285" s="305"/>
      <c r="B285" s="305"/>
      <c r="C285" s="305"/>
      <c r="D285" s="305"/>
      <c r="E285" s="305"/>
      <c r="F285" s="305"/>
      <c r="G285" s="305"/>
      <c r="H285" s="305"/>
      <c r="I285" s="305"/>
      <c r="J285" s="305"/>
      <c r="K285" s="305"/>
      <c r="L285" s="305"/>
      <c r="M285" s="305"/>
      <c r="N285" s="305"/>
      <c r="O285" s="305"/>
    </row>
    <row r="286" spans="1:15">
      <c r="A286" s="305"/>
      <c r="B286" s="305"/>
      <c r="C286" s="305"/>
      <c r="D286" s="305"/>
      <c r="E286" s="305"/>
      <c r="F286" s="305"/>
      <c r="G286" s="305"/>
      <c r="H286" s="305"/>
      <c r="I286" s="305"/>
      <c r="J286" s="305"/>
      <c r="K286" s="305"/>
      <c r="L286" s="305"/>
      <c r="M286" s="305"/>
      <c r="N286" s="305"/>
      <c r="O286" s="305"/>
    </row>
    <row r="287" spans="1:15">
      <c r="A287" s="305"/>
      <c r="B287" s="305"/>
      <c r="C287" s="305"/>
      <c r="D287" s="305"/>
      <c r="E287" s="305"/>
      <c r="F287" s="305"/>
      <c r="G287" s="305"/>
      <c r="H287" s="305"/>
      <c r="I287" s="305"/>
      <c r="J287" s="305"/>
      <c r="K287" s="305"/>
      <c r="L287" s="305"/>
      <c r="M287" s="305"/>
      <c r="N287" s="305"/>
      <c r="O287" s="305"/>
    </row>
    <row r="288" spans="1:15">
      <c r="A288" s="305"/>
      <c r="B288" s="305"/>
      <c r="C288" s="305"/>
      <c r="D288" s="305"/>
      <c r="E288" s="305"/>
      <c r="F288" s="305"/>
      <c r="G288" s="305"/>
      <c r="H288" s="305"/>
      <c r="I288" s="305"/>
      <c r="J288" s="305"/>
      <c r="K288" s="305"/>
      <c r="L288" s="305"/>
      <c r="M288" s="305"/>
      <c r="N288" s="305"/>
      <c r="O288" s="305"/>
    </row>
    <row r="289" spans="1:15">
      <c r="A289" s="305"/>
      <c r="B289" s="305"/>
      <c r="C289" s="305"/>
      <c r="D289" s="305"/>
      <c r="E289" s="305"/>
      <c r="F289" s="305"/>
      <c r="G289" s="305"/>
      <c r="H289" s="305"/>
      <c r="I289" s="305"/>
      <c r="J289" s="305"/>
      <c r="K289" s="305"/>
      <c r="L289" s="305"/>
      <c r="M289" s="305"/>
      <c r="N289" s="305"/>
      <c r="O289" s="305"/>
    </row>
    <row r="290" spans="1:15">
      <c r="A290" s="305"/>
      <c r="B290" s="305"/>
      <c r="C290" s="305"/>
      <c r="D290" s="305"/>
      <c r="E290" s="305"/>
      <c r="F290" s="305"/>
      <c r="G290" s="305"/>
      <c r="H290" s="305"/>
      <c r="I290" s="305"/>
      <c r="J290" s="305"/>
      <c r="K290" s="305"/>
      <c r="L290" s="305"/>
      <c r="M290" s="305"/>
      <c r="N290" s="305"/>
      <c r="O290" s="305"/>
    </row>
    <row r="291" spans="1:15">
      <c r="A291" s="305"/>
      <c r="B291" s="305"/>
      <c r="C291" s="305"/>
      <c r="D291" s="305"/>
      <c r="E291" s="305"/>
      <c r="F291" s="305"/>
      <c r="G291" s="305"/>
      <c r="H291" s="305"/>
      <c r="I291" s="305"/>
      <c r="J291" s="305"/>
      <c r="K291" s="305"/>
      <c r="L291" s="305"/>
      <c r="M291" s="305"/>
      <c r="N291" s="305"/>
      <c r="O291" s="305"/>
    </row>
    <row r="292" spans="1:15">
      <c r="A292" s="305"/>
      <c r="B292" s="305"/>
      <c r="C292" s="305"/>
      <c r="D292" s="305"/>
      <c r="E292" s="305"/>
      <c r="F292" s="305"/>
      <c r="G292" s="305"/>
      <c r="H292" s="305"/>
      <c r="I292" s="305"/>
      <c r="J292" s="305"/>
      <c r="K292" s="305"/>
      <c r="L292" s="305"/>
      <c r="M292" s="305"/>
      <c r="N292" s="305"/>
      <c r="O292" s="305"/>
    </row>
    <row r="293" spans="1:15">
      <c r="A293" s="305"/>
      <c r="B293" s="305"/>
      <c r="C293" s="305"/>
      <c r="D293" s="305"/>
      <c r="E293" s="305"/>
      <c r="F293" s="305"/>
      <c r="G293" s="305"/>
      <c r="H293" s="305"/>
      <c r="I293" s="305"/>
      <c r="J293" s="305"/>
      <c r="K293" s="305"/>
      <c r="L293" s="305"/>
      <c r="M293" s="305"/>
      <c r="N293" s="305"/>
      <c r="O293" s="305"/>
    </row>
    <row r="294" spans="1:15">
      <c r="A294" s="305"/>
      <c r="B294" s="305"/>
      <c r="C294" s="305"/>
      <c r="D294" s="305"/>
      <c r="E294" s="305"/>
      <c r="F294" s="305"/>
      <c r="G294" s="305"/>
      <c r="H294" s="305"/>
      <c r="I294" s="305"/>
      <c r="J294" s="305"/>
      <c r="K294" s="305"/>
      <c r="L294" s="305"/>
      <c r="M294" s="305"/>
      <c r="N294" s="305"/>
      <c r="O294" s="305"/>
    </row>
    <row r="295" spans="1:15">
      <c r="A295" s="305"/>
      <c r="B295" s="305"/>
      <c r="C295" s="305"/>
      <c r="D295" s="305"/>
      <c r="E295" s="305"/>
      <c r="F295" s="305"/>
      <c r="G295" s="305"/>
      <c r="H295" s="305"/>
      <c r="I295" s="305"/>
      <c r="J295" s="305"/>
      <c r="K295" s="305"/>
      <c r="L295" s="305"/>
      <c r="M295" s="305"/>
      <c r="N295" s="305"/>
      <c r="O295" s="305"/>
    </row>
    <row r="296" spans="1:15">
      <c r="A296" s="305"/>
      <c r="B296" s="305"/>
      <c r="C296" s="305"/>
      <c r="D296" s="305"/>
      <c r="E296" s="305"/>
      <c r="F296" s="305"/>
      <c r="G296" s="305"/>
      <c r="H296" s="305"/>
      <c r="I296" s="305"/>
      <c r="J296" s="305"/>
      <c r="K296" s="305"/>
      <c r="L296" s="305"/>
      <c r="M296" s="305"/>
      <c r="N296" s="305"/>
      <c r="O296" s="305"/>
    </row>
    <row r="297" spans="1:15">
      <c r="A297" s="305"/>
      <c r="B297" s="305"/>
      <c r="C297" s="305"/>
      <c r="D297" s="305"/>
      <c r="E297" s="305"/>
      <c r="F297" s="305"/>
      <c r="G297" s="305"/>
      <c r="H297" s="305"/>
      <c r="I297" s="305"/>
      <c r="J297" s="305"/>
      <c r="K297" s="305"/>
      <c r="L297" s="305"/>
      <c r="M297" s="305"/>
      <c r="N297" s="305"/>
      <c r="O297" s="305"/>
    </row>
    <row r="298" spans="1:15">
      <c r="A298" s="305"/>
      <c r="B298" s="305"/>
      <c r="C298" s="305"/>
      <c r="D298" s="305"/>
      <c r="E298" s="305"/>
      <c r="F298" s="305"/>
      <c r="G298" s="305"/>
      <c r="H298" s="305"/>
      <c r="I298" s="305"/>
      <c r="J298" s="305"/>
      <c r="K298" s="305"/>
      <c r="L298" s="305"/>
      <c r="M298" s="305"/>
      <c r="N298" s="305"/>
      <c r="O298" s="305"/>
    </row>
    <row r="299" spans="1:15">
      <c r="A299" s="305"/>
      <c r="B299" s="305"/>
      <c r="C299" s="305"/>
      <c r="D299" s="305"/>
      <c r="E299" s="305"/>
      <c r="F299" s="305"/>
      <c r="G299" s="305"/>
      <c r="H299" s="305"/>
      <c r="I299" s="305"/>
      <c r="J299" s="305"/>
      <c r="K299" s="305"/>
      <c r="L299" s="305"/>
      <c r="M299" s="305"/>
      <c r="N299" s="305"/>
      <c r="O299" s="305"/>
    </row>
    <row r="300" spans="1:15">
      <c r="A300" s="305"/>
      <c r="B300" s="305"/>
      <c r="C300" s="305"/>
      <c r="D300" s="305"/>
      <c r="E300" s="305"/>
      <c r="F300" s="305"/>
      <c r="G300" s="305"/>
      <c r="H300" s="305"/>
      <c r="I300" s="305"/>
      <c r="J300" s="305"/>
      <c r="K300" s="305"/>
      <c r="L300" s="305"/>
      <c r="M300" s="305"/>
      <c r="N300" s="305"/>
      <c r="O300" s="305"/>
    </row>
    <row r="301" spans="1:15">
      <c r="A301" s="305"/>
      <c r="B301" s="305"/>
      <c r="C301" s="305"/>
      <c r="D301" s="305"/>
      <c r="E301" s="305"/>
      <c r="F301" s="305"/>
      <c r="G301" s="305"/>
      <c r="H301" s="305"/>
      <c r="I301" s="305"/>
      <c r="J301" s="305"/>
      <c r="K301" s="305"/>
      <c r="L301" s="305"/>
      <c r="M301" s="305"/>
      <c r="N301" s="305"/>
      <c r="O301" s="305"/>
    </row>
    <row r="302" spans="1:15">
      <c r="A302" s="305"/>
      <c r="B302" s="305"/>
      <c r="C302" s="305"/>
      <c r="D302" s="305"/>
      <c r="E302" s="305"/>
      <c r="F302" s="305"/>
      <c r="G302" s="305"/>
      <c r="H302" s="305"/>
      <c r="I302" s="305"/>
      <c r="J302" s="305"/>
      <c r="K302" s="305"/>
      <c r="L302" s="305"/>
      <c r="M302" s="305"/>
      <c r="N302" s="305"/>
      <c r="O302" s="305"/>
    </row>
    <row r="303" spans="1:15">
      <c r="A303" s="305"/>
      <c r="B303" s="305"/>
      <c r="C303" s="305"/>
      <c r="D303" s="305"/>
      <c r="E303" s="305"/>
      <c r="F303" s="305"/>
      <c r="G303" s="305"/>
      <c r="H303" s="305"/>
      <c r="I303" s="305"/>
      <c r="J303" s="305"/>
      <c r="K303" s="305"/>
      <c r="L303" s="305"/>
      <c r="M303" s="305"/>
      <c r="N303" s="305"/>
      <c r="O303" s="305"/>
    </row>
    <row r="304" spans="1:15">
      <c r="A304" s="305"/>
      <c r="B304" s="305"/>
      <c r="C304" s="305"/>
      <c r="D304" s="305"/>
      <c r="E304" s="305"/>
      <c r="F304" s="305"/>
      <c r="G304" s="305"/>
      <c r="H304" s="305"/>
      <c r="I304" s="305"/>
      <c r="J304" s="305"/>
      <c r="K304" s="305"/>
      <c r="L304" s="305"/>
      <c r="M304" s="305"/>
      <c r="N304" s="305"/>
      <c r="O304" s="305"/>
    </row>
    <row r="305" spans="1:15">
      <c r="A305" s="305"/>
      <c r="B305" s="305"/>
      <c r="C305" s="305"/>
      <c r="D305" s="305"/>
      <c r="E305" s="305"/>
      <c r="F305" s="305"/>
      <c r="G305" s="305"/>
      <c r="H305" s="305"/>
      <c r="I305" s="305"/>
      <c r="J305" s="305"/>
      <c r="K305" s="305"/>
      <c r="L305" s="305"/>
      <c r="M305" s="305"/>
      <c r="N305" s="305"/>
      <c r="O305" s="305"/>
    </row>
    <row r="306" spans="1:15">
      <c r="A306" s="305"/>
      <c r="B306" s="305"/>
      <c r="C306" s="305"/>
      <c r="D306" s="305"/>
      <c r="E306" s="305"/>
      <c r="F306" s="305"/>
      <c r="G306" s="305"/>
      <c r="H306" s="305"/>
      <c r="I306" s="305"/>
      <c r="J306" s="305"/>
      <c r="K306" s="305"/>
      <c r="L306" s="305"/>
      <c r="M306" s="305"/>
      <c r="N306" s="305"/>
      <c r="O306" s="305"/>
    </row>
    <row r="307" spans="1:15">
      <c r="A307" s="305"/>
      <c r="B307" s="305"/>
      <c r="C307" s="305"/>
      <c r="D307" s="305"/>
      <c r="E307" s="305"/>
      <c r="F307" s="305"/>
      <c r="G307" s="305"/>
      <c r="H307" s="305"/>
      <c r="I307" s="305"/>
      <c r="J307" s="305"/>
      <c r="K307" s="305"/>
      <c r="L307" s="305"/>
      <c r="M307" s="305"/>
      <c r="N307" s="305"/>
      <c r="O307" s="305"/>
    </row>
    <row r="308" spans="1:15">
      <c r="A308" s="305"/>
      <c r="B308" s="305"/>
      <c r="C308" s="305"/>
      <c r="D308" s="305"/>
      <c r="E308" s="305"/>
      <c r="F308" s="305"/>
      <c r="G308" s="305"/>
      <c r="H308" s="305"/>
      <c r="I308" s="305"/>
      <c r="J308" s="305"/>
      <c r="K308" s="305"/>
      <c r="L308" s="305"/>
      <c r="M308" s="305"/>
      <c r="N308" s="305"/>
      <c r="O308" s="305"/>
    </row>
  </sheetData>
  <sheetProtection algorithmName="SHA-512" hashValue="ZU6pw6+J8ixhaufFra5xmcImBJDY7kgLT/fzB5c90VltycZ9loSptWRBg3IBD0U2vK2CCSi9rMFSV4nqiqlCkA==" saltValue="Lz64DIf0j7aQ3mg5UGmO+w==" spinCount="100000" sheet="1" objects="1" scenarios="1"/>
  <mergeCells count="10">
    <mergeCell ref="B143:E143"/>
    <mergeCell ref="B158:E158"/>
    <mergeCell ref="E118:G118"/>
    <mergeCell ref="E103:I104"/>
    <mergeCell ref="B3:F3"/>
    <mergeCell ref="G94:I94"/>
    <mergeCell ref="G95:I95"/>
    <mergeCell ref="G96:I96"/>
    <mergeCell ref="G97:I97"/>
    <mergeCell ref="I109:K109"/>
  </mergeCells>
  <phoneticPr fontId="61" type="noConversion"/>
  <conditionalFormatting sqref="C115:E116 C128:E131">
    <cfRule type="expression" dxfId="4" priority="117">
      <formula>$C$62=2</formula>
    </cfRule>
  </conditionalFormatting>
  <conditionalFormatting sqref="C115:E116">
    <cfRule type="expression" dxfId="3" priority="116">
      <formula>$C$62=1</formula>
    </cfRule>
  </conditionalFormatting>
  <conditionalFormatting sqref="D103">
    <cfRule type="top10" priority="1" rank="10"/>
  </conditionalFormatting>
  <conditionalFormatting sqref="D106 G106">
    <cfRule type="expression" dxfId="2" priority="119">
      <formula>#REF!=2</formula>
    </cfRule>
  </conditionalFormatting>
  <conditionalFormatting sqref="D118:D119">
    <cfRule type="expression" dxfId="1" priority="123">
      <formula>#REF!=1</formula>
    </cfRule>
  </conditionalFormatting>
  <conditionalFormatting sqref="G106 D106">
    <cfRule type="top10" priority="120" rank="10"/>
  </conditionalFormatting>
  <dataValidations disablePrompts="1" count="1">
    <dataValidation type="whole" allowBlank="1" showInputMessage="1" showErrorMessage="1" sqref="D118:D119" xr:uid="{89D64E33-FD22-42F2-85B3-4B537A13C683}">
      <formula1>1</formula1>
      <formula2>3</formula2>
    </dataValidation>
  </dataValidations>
  <hyperlinks>
    <hyperlink ref="G149" r:id="rId1" xr:uid="{00000000-0004-0000-0100-000001000000}"/>
    <hyperlink ref="G159" r:id="rId2" xr:uid="{00000000-0004-0000-0A00-000000000000}"/>
  </hyperlinks>
  <pageMargins left="1.1023622047244095" right="0.70866141732283472" top="0.19685039370078741" bottom="0.19685039370078741" header="0.31496062992125984" footer="0.31496062992125984"/>
  <pageSetup paperSize="9" scale="29" orientation="portrait" blackAndWhite="1" horizontalDpi="4294967293" verticalDpi="4294967293"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C761-BA44-4CC1-B306-E9BD78B2767C}">
  <sheetPr>
    <pageSetUpPr fitToPage="1"/>
  </sheetPr>
  <dimension ref="A2:AO146"/>
  <sheetViews>
    <sheetView zoomScale="60" zoomScaleNormal="60" workbookViewId="0">
      <selection activeCell="B2" sqref="B2"/>
    </sheetView>
  </sheetViews>
  <sheetFormatPr baseColWidth="10" defaultRowHeight="12.75"/>
  <cols>
    <col min="1" max="1" width="4.42578125" customWidth="1"/>
    <col min="2" max="2" width="51.7109375" customWidth="1"/>
    <col min="3" max="3" width="52.28515625" customWidth="1"/>
    <col min="4" max="4" width="13.28515625" bestFit="1" customWidth="1"/>
    <col min="5" max="5" width="12" bestFit="1" customWidth="1"/>
    <col min="6" max="6" width="10.42578125" customWidth="1"/>
    <col min="7" max="7" width="12" bestFit="1" customWidth="1"/>
    <col min="8" max="8" width="13.28515625" bestFit="1" customWidth="1"/>
    <col min="9" max="9" width="12" bestFit="1" customWidth="1"/>
    <col min="10" max="10" width="10.28515625" customWidth="1"/>
    <col min="11" max="11" width="12" bestFit="1" customWidth="1"/>
    <col min="12" max="12" width="11.140625" customWidth="1"/>
    <col min="13" max="13" width="12" bestFit="1" customWidth="1"/>
    <col min="14" max="14" width="9.85546875" customWidth="1"/>
    <col min="15" max="15" width="12" bestFit="1" customWidth="1"/>
    <col min="16" max="16" width="12.140625" bestFit="1" customWidth="1"/>
    <col min="28" max="28" width="12.140625" bestFit="1" customWidth="1"/>
    <col min="40" max="40" width="27.28515625" customWidth="1"/>
    <col min="41" max="41" width="28.7109375" customWidth="1"/>
  </cols>
  <sheetData>
    <row r="2" spans="2:39" ht="23.45" customHeight="1">
      <c r="B2" s="330" t="s">
        <v>1564</v>
      </c>
      <c r="C2" s="137"/>
    </row>
    <row r="3" spans="2:39" ht="26.1" customHeight="1" thickBot="1">
      <c r="B3" s="121"/>
      <c r="C3" s="155" t="s">
        <v>1</v>
      </c>
    </row>
    <row r="4" spans="2:39" ht="16.5" thickBot="1">
      <c r="B4" s="331"/>
      <c r="C4" s="378" t="s">
        <v>2</v>
      </c>
      <c r="D4" s="357" t="e">
        <f>IF(D5=12-#REF!+1,"Start-monat","")</f>
        <v>#REF!</v>
      </c>
      <c r="E4" s="358" t="e">
        <f>IF(E5=12-#REF!+1,"Start-monat","")</f>
        <v>#REF!</v>
      </c>
      <c r="F4" s="358" t="e">
        <f>IF(F5=12-#REF!+1,"Startmonat","")</f>
        <v>#REF!</v>
      </c>
      <c r="G4" s="358" t="e">
        <f>IF(G5=12-#REF!+1,"Startmonat","")</f>
        <v>#REF!</v>
      </c>
      <c r="H4" s="358" t="e">
        <f>IF(H5=12-#REF!+1,"Startmonat","")</f>
        <v>#REF!</v>
      </c>
      <c r="I4" s="358" t="e">
        <f>IF(I5=12-#REF!+1,"Startmonat","")</f>
        <v>#REF!</v>
      </c>
      <c r="J4" s="358" t="e">
        <f>IF(J5=12-#REF!+1,"Start-monat","")</f>
        <v>#REF!</v>
      </c>
      <c r="K4" s="358" t="e">
        <f>IF(K5=12-#REF!+1,"Startmonat","")</f>
        <v>#REF!</v>
      </c>
      <c r="L4" s="358" t="e">
        <f>IF(L5=12-#REF!+1,"Startmonat","")</f>
        <v>#REF!</v>
      </c>
      <c r="M4" s="358" t="e">
        <f>IF(M5=12-#REF!+1,"Startmonat","")</f>
        <v>#REF!</v>
      </c>
      <c r="N4" s="358" t="e">
        <f>IF(N5=12-#REF!+1,"Startmonat","")</f>
        <v>#REF!</v>
      </c>
      <c r="O4" s="358" t="e">
        <f>IF(O5=12-#REF!+1,"Startmonat","")</f>
        <v>#REF!</v>
      </c>
      <c r="P4" s="358" t="e">
        <f>IF(P5=12-#REF!+1,"Startmonat","")</f>
        <v>#REF!</v>
      </c>
      <c r="Q4" s="358" t="e">
        <f>IF(Q5=12-#REF!+1,"Startmonat","")</f>
        <v>#REF!</v>
      </c>
      <c r="R4" s="358" t="e">
        <f>IF(R5=12-#REF!+1,"Startmonat","")</f>
        <v>#REF!</v>
      </c>
      <c r="S4" s="358" t="e">
        <f>IF(S5=12-#REF!+1,"Startmonat","")</f>
        <v>#REF!</v>
      </c>
      <c r="T4" s="358" t="e">
        <f>IF(T5=12-#REF!+1,"Startmonat","")</f>
        <v>#REF!</v>
      </c>
      <c r="U4" s="358" t="e">
        <f>IF(U5=12-#REF!+1,"Startmonat","")</f>
        <v>#REF!</v>
      </c>
      <c r="V4" s="358" t="e">
        <f>IF(V5=12-#REF!+1,"Startmonat","")</f>
        <v>#REF!</v>
      </c>
      <c r="W4" s="358" t="e">
        <f>IF(W5=12-#REF!+1,"Startmonat","")</f>
        <v>#REF!</v>
      </c>
      <c r="X4" s="358" t="e">
        <f>IF(X5=12-#REF!+1,"Startmonat","")</f>
        <v>#REF!</v>
      </c>
      <c r="Y4" s="358" t="e">
        <f>IF(Y5=12-#REF!+1,"Startmonat","")</f>
        <v>#REF!</v>
      </c>
      <c r="Z4" s="358" t="e">
        <f>IF(Z5=12-#REF!+1,"Startmonat","")</f>
        <v>#REF!</v>
      </c>
      <c r="AA4" s="358"/>
      <c r="AB4" s="358"/>
      <c r="AC4" s="358"/>
      <c r="AD4" s="358"/>
      <c r="AE4" s="358"/>
      <c r="AF4" s="358"/>
      <c r="AG4" s="358"/>
      <c r="AH4" s="358"/>
      <c r="AI4" s="358"/>
      <c r="AJ4" s="358"/>
      <c r="AK4" s="358"/>
      <c r="AL4" s="358"/>
      <c r="AM4" s="359" t="e">
        <f>IF(AM5=12-#REF!+1,"Startmonat","")</f>
        <v>#REF!</v>
      </c>
    </row>
    <row r="5" spans="2:39" ht="16.5" thickBot="1">
      <c r="B5" s="332" t="s">
        <v>3</v>
      </c>
      <c r="C5" s="375"/>
      <c r="D5" s="348">
        <v>1</v>
      </c>
      <c r="E5" s="349">
        <f t="shared" ref="E5:AM5" si="0">D5+1</f>
        <v>2</v>
      </c>
      <c r="F5" s="349">
        <f t="shared" si="0"/>
        <v>3</v>
      </c>
      <c r="G5" s="349">
        <f t="shared" si="0"/>
        <v>4</v>
      </c>
      <c r="H5" s="349">
        <f t="shared" si="0"/>
        <v>5</v>
      </c>
      <c r="I5" s="349">
        <f t="shared" si="0"/>
        <v>6</v>
      </c>
      <c r="J5" s="349">
        <f t="shared" si="0"/>
        <v>7</v>
      </c>
      <c r="K5" s="349">
        <f t="shared" si="0"/>
        <v>8</v>
      </c>
      <c r="L5" s="349">
        <f t="shared" si="0"/>
        <v>9</v>
      </c>
      <c r="M5" s="349">
        <f t="shared" si="0"/>
        <v>10</v>
      </c>
      <c r="N5" s="349">
        <f t="shared" si="0"/>
        <v>11</v>
      </c>
      <c r="O5" s="349">
        <f t="shared" si="0"/>
        <v>12</v>
      </c>
      <c r="P5" s="349">
        <f t="shared" si="0"/>
        <v>13</v>
      </c>
      <c r="Q5" s="349">
        <f t="shared" si="0"/>
        <v>14</v>
      </c>
      <c r="R5" s="349">
        <f t="shared" si="0"/>
        <v>15</v>
      </c>
      <c r="S5" s="349">
        <f t="shared" si="0"/>
        <v>16</v>
      </c>
      <c r="T5" s="349">
        <f t="shared" si="0"/>
        <v>17</v>
      </c>
      <c r="U5" s="349">
        <f t="shared" si="0"/>
        <v>18</v>
      </c>
      <c r="V5" s="349">
        <f t="shared" si="0"/>
        <v>19</v>
      </c>
      <c r="W5" s="349">
        <f t="shared" si="0"/>
        <v>20</v>
      </c>
      <c r="X5" s="349">
        <f t="shared" si="0"/>
        <v>21</v>
      </c>
      <c r="Y5" s="349">
        <f t="shared" si="0"/>
        <v>22</v>
      </c>
      <c r="Z5" s="349">
        <f t="shared" si="0"/>
        <v>23</v>
      </c>
      <c r="AA5" s="349">
        <f t="shared" si="0"/>
        <v>24</v>
      </c>
      <c r="AB5" s="349">
        <f t="shared" si="0"/>
        <v>25</v>
      </c>
      <c r="AC5" s="349">
        <f t="shared" si="0"/>
        <v>26</v>
      </c>
      <c r="AD5" s="349">
        <f t="shared" si="0"/>
        <v>27</v>
      </c>
      <c r="AE5" s="349">
        <f t="shared" si="0"/>
        <v>28</v>
      </c>
      <c r="AF5" s="349">
        <f t="shared" si="0"/>
        <v>29</v>
      </c>
      <c r="AG5" s="349">
        <f t="shared" si="0"/>
        <v>30</v>
      </c>
      <c r="AH5" s="349">
        <f t="shared" si="0"/>
        <v>31</v>
      </c>
      <c r="AI5" s="349">
        <f t="shared" si="0"/>
        <v>32</v>
      </c>
      <c r="AJ5" s="349">
        <f t="shared" si="0"/>
        <v>33</v>
      </c>
      <c r="AK5" s="367">
        <f t="shared" si="0"/>
        <v>34</v>
      </c>
      <c r="AL5" s="367">
        <f t="shared" si="0"/>
        <v>35</v>
      </c>
      <c r="AM5" s="368">
        <f t="shared" si="0"/>
        <v>36</v>
      </c>
    </row>
    <row r="6" spans="2:39" ht="15.75">
      <c r="B6" s="332" t="s">
        <v>5</v>
      </c>
      <c r="C6" s="375" t="s">
        <v>6</v>
      </c>
      <c r="D6" s="351" t="e">
        <f>IF(D$5&lt;12-#REF!+Kapitalbedarfsplanung!#REF!,0,IF('Kalk. int.'!D$5&gt;12-#REF!+Kapitalbedarfsplanung!#REF!,0,Kapitalbedarfsplanung!$D10))</f>
        <v>#REF!</v>
      </c>
      <c r="E6" s="161" t="e">
        <f>IF(E$5&lt;12-#REF!+Kapitalbedarfsplanung!#REF!,0,IF('Kalk. int.'!E$5&gt;12-#REF!+Kapitalbedarfsplanung!#REF!,0,Kapitalbedarfsplanung!$D10))</f>
        <v>#REF!</v>
      </c>
      <c r="F6" s="161" t="e">
        <f>IF(F$5&lt;12-#REF!+Kapitalbedarfsplanung!#REF!,0,IF('Kalk. int.'!F$5&gt;12-#REF!+Kapitalbedarfsplanung!#REF!,0,Kapitalbedarfsplanung!$D10))</f>
        <v>#REF!</v>
      </c>
      <c r="G6" s="161" t="e">
        <f>IF(G$5&lt;12-#REF!+Kapitalbedarfsplanung!#REF!,0,IF('Kalk. int.'!G$5&gt;12-#REF!+Kapitalbedarfsplanung!#REF!,0,Kapitalbedarfsplanung!$D10))</f>
        <v>#REF!</v>
      </c>
      <c r="H6" s="161" t="e">
        <f>IF(H$5&lt;12-#REF!+Kapitalbedarfsplanung!#REF!,0,IF('Kalk. int.'!H$5&gt;12-#REF!+Kapitalbedarfsplanung!#REF!,0,Kapitalbedarfsplanung!$D10))</f>
        <v>#REF!</v>
      </c>
      <c r="I6" s="161" t="e">
        <f>IF(I$5&lt;12-#REF!+Kapitalbedarfsplanung!#REF!,0,IF('Kalk. int.'!I$5&gt;12-#REF!+Kapitalbedarfsplanung!#REF!,0,Kapitalbedarfsplanung!$D10))</f>
        <v>#REF!</v>
      </c>
      <c r="J6" s="161" t="e">
        <f>IF(J$5&lt;12-#REF!+Kapitalbedarfsplanung!#REF!,0,IF('Kalk. int.'!J$5&gt;12-#REF!+Kapitalbedarfsplanung!#REF!,0,Kapitalbedarfsplanung!$D10))</f>
        <v>#REF!</v>
      </c>
      <c r="K6" s="161" t="e">
        <f>IF(K$5&lt;12-#REF!+Kapitalbedarfsplanung!#REF!,0,IF('Kalk. int.'!K$5&gt;12-#REF!+Kapitalbedarfsplanung!#REF!,0,Kapitalbedarfsplanung!$D10))</f>
        <v>#REF!</v>
      </c>
      <c r="L6" s="161" t="e">
        <f>IF(L$5&lt;12-#REF!+Kapitalbedarfsplanung!#REF!,0,IF('Kalk. int.'!L$5&gt;12-#REF!+Kapitalbedarfsplanung!#REF!,0,Kapitalbedarfsplanung!$D10))</f>
        <v>#REF!</v>
      </c>
      <c r="M6" s="161" t="e">
        <f>IF(M$5&lt;12-#REF!+Kapitalbedarfsplanung!#REF!,0,IF('Kalk. int.'!M$5&gt;12-#REF!+Kapitalbedarfsplanung!#REF!,0,Kapitalbedarfsplanung!$D10))</f>
        <v>#REF!</v>
      </c>
      <c r="N6" s="161" t="e">
        <f>IF(N$5&lt;12-#REF!+Kapitalbedarfsplanung!#REF!,0,IF('Kalk. int.'!N$5&gt;12-#REF!+Kapitalbedarfsplanung!#REF!,0,Kapitalbedarfsplanung!$D10))</f>
        <v>#REF!</v>
      </c>
      <c r="O6" s="161" t="e">
        <f>IF(O$5&lt;12-#REF!+Kapitalbedarfsplanung!#REF!,0,IF('Kalk. int.'!O$5&gt;12-#REF!+Kapitalbedarfsplanung!#REF!,0,Kapitalbedarfsplanung!$D10))</f>
        <v>#REF!</v>
      </c>
      <c r="P6" s="161" t="e">
        <f>IF(P$5&lt;12-#REF!+Kapitalbedarfsplanung!#REF!,0,IF('Kalk. int.'!P$5&gt;12-#REF!+Kapitalbedarfsplanung!#REF!,0,Kapitalbedarfsplanung!$D10))</f>
        <v>#REF!</v>
      </c>
      <c r="Q6" s="161" t="e">
        <f>IF(Q$5&lt;12-#REF!+Kapitalbedarfsplanung!#REF!,0,IF('Kalk. int.'!Q$5&gt;12-#REF!+Kapitalbedarfsplanung!#REF!,0,Kapitalbedarfsplanung!$D10))</f>
        <v>#REF!</v>
      </c>
      <c r="R6" s="161" t="e">
        <f>IF(R$5&lt;12-#REF!+Kapitalbedarfsplanung!#REF!,0,IF('Kalk. int.'!R$5&gt;12-#REF!+Kapitalbedarfsplanung!#REF!,0,Kapitalbedarfsplanung!$D10))</f>
        <v>#REF!</v>
      </c>
      <c r="S6" s="161" t="e">
        <f>IF(S$5&lt;12-#REF!+Kapitalbedarfsplanung!#REF!,0,IF('Kalk. int.'!S$5&gt;12-#REF!+Kapitalbedarfsplanung!#REF!,0,Kapitalbedarfsplanung!$D10))</f>
        <v>#REF!</v>
      </c>
      <c r="T6" s="161" t="e">
        <f>IF(T$5&lt;12-#REF!+Kapitalbedarfsplanung!#REF!,0,IF('Kalk. int.'!T$5&gt;12-#REF!+Kapitalbedarfsplanung!#REF!,0,Kapitalbedarfsplanung!$D10))</f>
        <v>#REF!</v>
      </c>
      <c r="U6" s="161" t="e">
        <f>IF(U$5&lt;12-#REF!+Kapitalbedarfsplanung!#REF!,0,IF('Kalk. int.'!U$5&gt;12-#REF!+Kapitalbedarfsplanung!#REF!,0,Kapitalbedarfsplanung!$D10))</f>
        <v>#REF!</v>
      </c>
      <c r="V6" s="161" t="e">
        <f>IF(V$5&lt;12-#REF!+Kapitalbedarfsplanung!#REF!,0,IF('Kalk. int.'!V$5&gt;12-#REF!+Kapitalbedarfsplanung!#REF!,0,Kapitalbedarfsplanung!$D10))</f>
        <v>#REF!</v>
      </c>
      <c r="W6" s="161" t="e">
        <f>IF(W$5&lt;12-#REF!+Kapitalbedarfsplanung!#REF!,0,IF('Kalk. int.'!W$5&gt;12-#REF!+Kapitalbedarfsplanung!#REF!,0,Kapitalbedarfsplanung!$D10))</f>
        <v>#REF!</v>
      </c>
      <c r="X6" s="161" t="e">
        <f>IF(X$5&lt;12-#REF!+Kapitalbedarfsplanung!#REF!,0,IF('Kalk. int.'!X$5&gt;12-#REF!+Kapitalbedarfsplanung!#REF!,0,Kapitalbedarfsplanung!$D10))</f>
        <v>#REF!</v>
      </c>
      <c r="Y6" s="161" t="e">
        <f>IF(Y$5&lt;12-#REF!+Kapitalbedarfsplanung!#REF!,0,IF('Kalk. int.'!Y$5&gt;12-#REF!+Kapitalbedarfsplanung!#REF!,0,Kapitalbedarfsplanung!$D10))</f>
        <v>#REF!</v>
      </c>
      <c r="Z6" s="161" t="e">
        <f>IF(Z$5&lt;12-#REF!+Kapitalbedarfsplanung!#REF!,0,IF('Kalk. int.'!Z$5&gt;12-#REF!+Kapitalbedarfsplanung!#REF!,0,Kapitalbedarfsplanung!$D10))</f>
        <v>#REF!</v>
      </c>
      <c r="AA6" s="161" t="e">
        <f>IF(AA$5&lt;12-#REF!+Kapitalbedarfsplanung!#REF!,0,IF('Kalk. int.'!AA$5&gt;12-#REF!+Kapitalbedarfsplanung!#REF!,0,Kapitalbedarfsplanung!$D10))</f>
        <v>#REF!</v>
      </c>
      <c r="AB6" s="161" t="e">
        <f>IF(AB$5&lt;12-#REF!+Kapitalbedarfsplanung!#REF!,0,IF('Kalk. int.'!AB$5&gt;12-#REF!+Kapitalbedarfsplanung!#REF!,0,Kapitalbedarfsplanung!$D10))</f>
        <v>#REF!</v>
      </c>
      <c r="AC6" s="161" t="e">
        <f>IF(AC$5&lt;12-#REF!+Kapitalbedarfsplanung!#REF!,0,IF('Kalk. int.'!AC$5&gt;12-#REF!+Kapitalbedarfsplanung!#REF!,0,Kapitalbedarfsplanung!$D10))</f>
        <v>#REF!</v>
      </c>
      <c r="AD6" s="161" t="e">
        <f>IF(AD$5&lt;12-#REF!+Kapitalbedarfsplanung!#REF!,0,IF('Kalk. int.'!AD$5&gt;12-#REF!+Kapitalbedarfsplanung!#REF!,0,Kapitalbedarfsplanung!$D10))</f>
        <v>#REF!</v>
      </c>
      <c r="AE6" s="161" t="e">
        <f>IF(AE$5&lt;12-#REF!+Kapitalbedarfsplanung!#REF!,0,IF('Kalk. int.'!AE$5&gt;12-#REF!+Kapitalbedarfsplanung!#REF!,0,Kapitalbedarfsplanung!$D10))</f>
        <v>#REF!</v>
      </c>
      <c r="AF6" s="161" t="e">
        <f>IF(AF$5&lt;12-#REF!+Kapitalbedarfsplanung!#REF!,0,IF('Kalk. int.'!AF$5&gt;12-#REF!+Kapitalbedarfsplanung!#REF!,0,Kapitalbedarfsplanung!$D10))</f>
        <v>#REF!</v>
      </c>
      <c r="AG6" s="161" t="e">
        <f>IF(AG$5&lt;12-#REF!+Kapitalbedarfsplanung!#REF!,0,IF('Kalk. int.'!AG$5&gt;12-#REF!+Kapitalbedarfsplanung!#REF!,0,Kapitalbedarfsplanung!$D10))</f>
        <v>#REF!</v>
      </c>
      <c r="AH6" s="161" t="e">
        <f>IF(AH$5&lt;12-#REF!+Kapitalbedarfsplanung!#REF!,0,IF('Kalk. int.'!AH$5&gt;12-#REF!+Kapitalbedarfsplanung!#REF!,0,Kapitalbedarfsplanung!$D10))</f>
        <v>#REF!</v>
      </c>
      <c r="AI6" s="161" t="e">
        <f>IF(AI$5&lt;12-#REF!+Kapitalbedarfsplanung!#REF!,0,IF('Kalk. int.'!AI$5&gt;12-#REF!+Kapitalbedarfsplanung!#REF!,0,Kapitalbedarfsplanung!$D10))</f>
        <v>#REF!</v>
      </c>
      <c r="AJ6" s="161" t="e">
        <f>IF(AJ$5&lt;12-#REF!+Kapitalbedarfsplanung!#REF!,0,IF('Kalk. int.'!AJ$5&gt;12-#REF!+Kapitalbedarfsplanung!#REF!,0,Kapitalbedarfsplanung!$D10))</f>
        <v>#REF!</v>
      </c>
      <c r="AK6" s="161" t="e">
        <f>IF(AK$5&lt;12-#REF!+Kapitalbedarfsplanung!#REF!,0,IF('Kalk. int.'!AK$5&gt;12-#REF!+Kapitalbedarfsplanung!#REF!,0,Kapitalbedarfsplanung!$D10))</f>
        <v>#REF!</v>
      </c>
      <c r="AL6" s="161" t="e">
        <f>IF(AL$5&lt;12-#REF!+Kapitalbedarfsplanung!#REF!,0,IF('Kalk. int.'!AL$5&gt;12-#REF!+Kapitalbedarfsplanung!#REF!,0,Kapitalbedarfsplanung!$D10))</f>
        <v>#REF!</v>
      </c>
      <c r="AM6" s="352" t="e">
        <f>IF(AM$5&lt;12-#REF!+Kapitalbedarfsplanung!#REF!,0,IF('Kalk. int.'!AM$5&gt;12-#REF!+Kapitalbedarfsplanung!#REF!,0,Kapitalbedarfsplanung!$D10))</f>
        <v>#REF!</v>
      </c>
    </row>
    <row r="7" spans="2:39" ht="45" customHeight="1">
      <c r="B7" s="332" t="s">
        <v>7</v>
      </c>
      <c r="C7" s="375" t="s">
        <v>8</v>
      </c>
      <c r="D7" s="351" t="e">
        <f>IF(D$5&lt;12-#REF!+Kapitalbedarfsplanung!#REF!,0,IF('Kalk. int.'!D$5&gt;12-#REF!+Kapitalbedarfsplanung!#REF!,0,Kapitalbedarfsplanung!$D11))</f>
        <v>#REF!</v>
      </c>
      <c r="E7" s="161" t="e">
        <f>IF(E$5&lt;12-#REF!+Kapitalbedarfsplanung!#REF!,0,IF('Kalk. int.'!E$5&gt;12-#REF!+Kapitalbedarfsplanung!#REF!,0,Kapitalbedarfsplanung!$D11))</f>
        <v>#REF!</v>
      </c>
      <c r="F7" s="161" t="e">
        <f>IF(F$5&lt;12-#REF!+Kapitalbedarfsplanung!#REF!,0,IF('Kalk. int.'!F$5&gt;12-#REF!+Kapitalbedarfsplanung!#REF!,0,Kapitalbedarfsplanung!$D11))</f>
        <v>#REF!</v>
      </c>
      <c r="G7" s="161" t="e">
        <f>IF(G$5&lt;12-#REF!+Kapitalbedarfsplanung!#REF!,0,IF('Kalk. int.'!G$5&gt;12-#REF!+Kapitalbedarfsplanung!#REF!,0,Kapitalbedarfsplanung!$D11))</f>
        <v>#REF!</v>
      </c>
      <c r="H7" s="161" t="e">
        <f>IF(H$5&lt;12-#REF!+Kapitalbedarfsplanung!#REF!,0,IF('Kalk. int.'!H$5&gt;12-#REF!+Kapitalbedarfsplanung!#REF!,0,Kapitalbedarfsplanung!$D11))</f>
        <v>#REF!</v>
      </c>
      <c r="I7" s="161" t="e">
        <f>IF(I$5&lt;12-#REF!+Kapitalbedarfsplanung!#REF!,0,IF('Kalk. int.'!I$5&gt;12-#REF!+Kapitalbedarfsplanung!#REF!,0,Kapitalbedarfsplanung!$D11))</f>
        <v>#REF!</v>
      </c>
      <c r="J7" s="161" t="e">
        <f>IF(J$5&lt;12-#REF!+Kapitalbedarfsplanung!#REF!,0,IF('Kalk. int.'!J$5&gt;12-#REF!+Kapitalbedarfsplanung!#REF!,0,Kapitalbedarfsplanung!$D11))</f>
        <v>#REF!</v>
      </c>
      <c r="K7" s="161" t="e">
        <f>IF(K$5&lt;12-#REF!+Kapitalbedarfsplanung!#REF!,0,IF('Kalk. int.'!K$5&gt;12-#REF!+Kapitalbedarfsplanung!#REF!,0,Kapitalbedarfsplanung!$D11))</f>
        <v>#REF!</v>
      </c>
      <c r="L7" s="161" t="e">
        <f>IF(L$5&lt;12-#REF!+Kapitalbedarfsplanung!#REF!,0,IF('Kalk. int.'!L$5&gt;12-#REF!+Kapitalbedarfsplanung!#REF!,0,Kapitalbedarfsplanung!$D11))</f>
        <v>#REF!</v>
      </c>
      <c r="M7" s="161" t="e">
        <f>IF(M$5&lt;12-#REF!+Kapitalbedarfsplanung!#REF!,0,IF('Kalk. int.'!M$5&gt;12-#REF!+Kapitalbedarfsplanung!#REF!,0,Kapitalbedarfsplanung!$D11))</f>
        <v>#REF!</v>
      </c>
      <c r="N7" s="161" t="e">
        <f>IF(N$5&lt;12-#REF!+Kapitalbedarfsplanung!#REF!,0,IF('Kalk. int.'!N$5&gt;12-#REF!+Kapitalbedarfsplanung!#REF!,0,Kapitalbedarfsplanung!$D11))</f>
        <v>#REF!</v>
      </c>
      <c r="O7" s="161" t="e">
        <f>IF(O$5&lt;12-#REF!+Kapitalbedarfsplanung!#REF!,0,IF('Kalk. int.'!O$5&gt;12-#REF!+Kapitalbedarfsplanung!#REF!,0,Kapitalbedarfsplanung!$D11))</f>
        <v>#REF!</v>
      </c>
      <c r="P7" s="161" t="e">
        <f>IF(P$5&lt;12-#REF!+Kapitalbedarfsplanung!#REF!,0,IF('Kalk. int.'!P$5&gt;12-#REF!+Kapitalbedarfsplanung!#REF!,0,Kapitalbedarfsplanung!$D11))</f>
        <v>#REF!</v>
      </c>
      <c r="Q7" s="161" t="e">
        <f>IF(Q$5&lt;12-#REF!+Kapitalbedarfsplanung!#REF!,0,IF('Kalk. int.'!Q$5&gt;12-#REF!+Kapitalbedarfsplanung!#REF!,0,Kapitalbedarfsplanung!$D11))</f>
        <v>#REF!</v>
      </c>
      <c r="R7" s="161" t="e">
        <f>IF(R$5&lt;12-#REF!+Kapitalbedarfsplanung!#REF!,0,IF('Kalk. int.'!R$5&gt;12-#REF!+Kapitalbedarfsplanung!#REF!,0,Kapitalbedarfsplanung!$D11))</f>
        <v>#REF!</v>
      </c>
      <c r="S7" s="161" t="e">
        <f>IF(S$5&lt;12-#REF!+Kapitalbedarfsplanung!#REF!,0,IF('Kalk. int.'!S$5&gt;12-#REF!+Kapitalbedarfsplanung!#REF!,0,Kapitalbedarfsplanung!$D11))</f>
        <v>#REF!</v>
      </c>
      <c r="T7" s="161" t="e">
        <f>IF(T$5&lt;12-#REF!+Kapitalbedarfsplanung!#REF!,0,IF('Kalk. int.'!T$5&gt;12-#REF!+Kapitalbedarfsplanung!#REF!,0,Kapitalbedarfsplanung!$D11))</f>
        <v>#REF!</v>
      </c>
      <c r="U7" s="161" t="e">
        <f>IF(U$5&lt;12-#REF!+Kapitalbedarfsplanung!#REF!,0,IF('Kalk. int.'!U$5&gt;12-#REF!+Kapitalbedarfsplanung!#REF!,0,Kapitalbedarfsplanung!$D11))</f>
        <v>#REF!</v>
      </c>
      <c r="V7" s="161" t="e">
        <f>IF(V$5&lt;12-#REF!+Kapitalbedarfsplanung!#REF!,0,IF('Kalk. int.'!V$5&gt;12-#REF!+Kapitalbedarfsplanung!#REF!,0,Kapitalbedarfsplanung!$D11))</f>
        <v>#REF!</v>
      </c>
      <c r="W7" s="161" t="e">
        <f>IF(W$5&lt;12-#REF!+Kapitalbedarfsplanung!#REF!,0,IF('Kalk. int.'!W$5&gt;12-#REF!+Kapitalbedarfsplanung!#REF!,0,Kapitalbedarfsplanung!$D11))</f>
        <v>#REF!</v>
      </c>
      <c r="X7" s="161" t="e">
        <f>IF(X$5&lt;12-#REF!+Kapitalbedarfsplanung!#REF!,0,IF('Kalk. int.'!X$5&gt;12-#REF!+Kapitalbedarfsplanung!#REF!,0,Kapitalbedarfsplanung!$D11))</f>
        <v>#REF!</v>
      </c>
      <c r="Y7" s="161" t="e">
        <f>IF(Y$5&lt;12-#REF!+Kapitalbedarfsplanung!#REF!,0,IF('Kalk. int.'!Y$5&gt;12-#REF!+Kapitalbedarfsplanung!#REF!,0,Kapitalbedarfsplanung!$D11))</f>
        <v>#REF!</v>
      </c>
      <c r="Z7" s="161" t="e">
        <f>IF(Z$5&lt;12-#REF!+Kapitalbedarfsplanung!#REF!,0,IF('Kalk. int.'!Z$5&gt;12-#REF!+Kapitalbedarfsplanung!#REF!,0,Kapitalbedarfsplanung!$D11))</f>
        <v>#REF!</v>
      </c>
      <c r="AA7" s="161" t="e">
        <f>IF(AA$5&lt;12-#REF!+Kapitalbedarfsplanung!#REF!,0,IF('Kalk. int.'!AA$5&gt;12-#REF!+Kapitalbedarfsplanung!#REF!,0,Kapitalbedarfsplanung!$D11))</f>
        <v>#REF!</v>
      </c>
      <c r="AB7" s="161" t="e">
        <f>IF(AB$5&lt;12-#REF!+Kapitalbedarfsplanung!#REF!,0,IF('Kalk. int.'!AB$5&gt;12-#REF!+Kapitalbedarfsplanung!#REF!,0,Kapitalbedarfsplanung!$D11))</f>
        <v>#REF!</v>
      </c>
      <c r="AC7" s="161" t="e">
        <f>IF(AC$5&lt;12-#REF!+Kapitalbedarfsplanung!#REF!,0,IF('Kalk. int.'!AC$5&gt;12-#REF!+Kapitalbedarfsplanung!#REF!,0,Kapitalbedarfsplanung!$D11))</f>
        <v>#REF!</v>
      </c>
      <c r="AD7" s="161" t="e">
        <f>IF(AD$5&lt;12-#REF!+Kapitalbedarfsplanung!#REF!,0,IF('Kalk. int.'!AD$5&gt;12-#REF!+Kapitalbedarfsplanung!#REF!,0,Kapitalbedarfsplanung!$D11))</f>
        <v>#REF!</v>
      </c>
      <c r="AE7" s="161" t="e">
        <f>IF(AE$5&lt;12-#REF!+Kapitalbedarfsplanung!#REF!,0,IF('Kalk. int.'!AE$5&gt;12-#REF!+Kapitalbedarfsplanung!#REF!,0,Kapitalbedarfsplanung!$D11))</f>
        <v>#REF!</v>
      </c>
      <c r="AF7" s="161" t="e">
        <f>IF(AF$5&lt;12-#REF!+Kapitalbedarfsplanung!#REF!,0,IF('Kalk. int.'!AF$5&gt;12-#REF!+Kapitalbedarfsplanung!#REF!,0,Kapitalbedarfsplanung!$D11))</f>
        <v>#REF!</v>
      </c>
      <c r="AG7" s="161" t="e">
        <f>IF(AG$5&lt;12-#REF!+Kapitalbedarfsplanung!#REF!,0,IF('Kalk. int.'!AG$5&gt;12-#REF!+Kapitalbedarfsplanung!#REF!,0,Kapitalbedarfsplanung!$D11))</f>
        <v>#REF!</v>
      </c>
      <c r="AH7" s="161" t="e">
        <f>IF(AH$5&lt;12-#REF!+Kapitalbedarfsplanung!#REF!,0,IF('Kalk. int.'!AH$5&gt;12-#REF!+Kapitalbedarfsplanung!#REF!,0,Kapitalbedarfsplanung!$D11))</f>
        <v>#REF!</v>
      </c>
      <c r="AI7" s="161" t="e">
        <f>IF(AI$5&lt;12-#REF!+Kapitalbedarfsplanung!#REF!,0,IF('Kalk. int.'!AI$5&gt;12-#REF!+Kapitalbedarfsplanung!#REF!,0,Kapitalbedarfsplanung!$D11))</f>
        <v>#REF!</v>
      </c>
      <c r="AJ7" s="161" t="e">
        <f>IF(AJ$5&lt;12-#REF!+Kapitalbedarfsplanung!#REF!,0,IF('Kalk. int.'!AJ$5&gt;12-#REF!+Kapitalbedarfsplanung!#REF!,0,Kapitalbedarfsplanung!$D11))</f>
        <v>#REF!</v>
      </c>
      <c r="AK7" s="161" t="e">
        <f>IF(AK$5&lt;12-#REF!+Kapitalbedarfsplanung!#REF!,0,IF('Kalk. int.'!AK$5&gt;12-#REF!+Kapitalbedarfsplanung!#REF!,0,Kapitalbedarfsplanung!$D11))</f>
        <v>#REF!</v>
      </c>
      <c r="AL7" s="161" t="e">
        <f>IF(AL$5&lt;12-#REF!+Kapitalbedarfsplanung!#REF!,0,IF('Kalk. int.'!AL$5&gt;12-#REF!+Kapitalbedarfsplanung!#REF!,0,Kapitalbedarfsplanung!$D11))</f>
        <v>#REF!</v>
      </c>
      <c r="AM7" s="352" t="e">
        <f>IF(AM$5&lt;12-#REF!+Kapitalbedarfsplanung!#REF!,0,IF('Kalk. int.'!AM$5&gt;12-#REF!+Kapitalbedarfsplanung!#REF!,0,Kapitalbedarfsplanung!$D11))</f>
        <v>#REF!</v>
      </c>
    </row>
    <row r="8" spans="2:39" ht="45.6" customHeight="1">
      <c r="B8" s="332" t="s">
        <v>9</v>
      </c>
      <c r="C8" s="377" t="s">
        <v>8</v>
      </c>
      <c r="D8" s="351" t="e">
        <f>IF(D$5&lt;12-#REF!+Kapitalbedarfsplanung!#REF!,0,IF('Kalk. int.'!D$5&gt;12-#REF!+Kapitalbedarfsplanung!#REF!,0,Kapitalbedarfsplanung!$D12))</f>
        <v>#REF!</v>
      </c>
      <c r="E8" s="161" t="e">
        <f>IF(E$5&lt;12-#REF!+Kapitalbedarfsplanung!#REF!,0,IF('Kalk. int.'!E$5&gt;12-#REF!+Kapitalbedarfsplanung!#REF!,0,Kapitalbedarfsplanung!$D12))</f>
        <v>#REF!</v>
      </c>
      <c r="F8" s="161" t="e">
        <f>IF(F$5&lt;12-#REF!+Kapitalbedarfsplanung!#REF!,0,IF('Kalk. int.'!F$5&gt;12-#REF!+Kapitalbedarfsplanung!#REF!,0,Kapitalbedarfsplanung!$D12))</f>
        <v>#REF!</v>
      </c>
      <c r="G8" s="161" t="e">
        <f>IF(G$5&lt;12-#REF!+Kapitalbedarfsplanung!#REF!,0,IF('Kalk. int.'!G$5&gt;12-#REF!+Kapitalbedarfsplanung!#REF!,0,Kapitalbedarfsplanung!$D12))</f>
        <v>#REF!</v>
      </c>
      <c r="H8" s="161" t="e">
        <f>IF(H$5&lt;12-#REF!+Kapitalbedarfsplanung!#REF!,0,IF('Kalk. int.'!H$5&gt;12-#REF!+Kapitalbedarfsplanung!#REF!,0,Kapitalbedarfsplanung!$D12))</f>
        <v>#REF!</v>
      </c>
      <c r="I8" s="161" t="e">
        <f>IF(I$5&lt;12-#REF!+Kapitalbedarfsplanung!#REF!,0,IF('Kalk. int.'!I$5&gt;12-#REF!+Kapitalbedarfsplanung!#REF!,0,Kapitalbedarfsplanung!$D12))</f>
        <v>#REF!</v>
      </c>
      <c r="J8" s="161" t="e">
        <f>IF(J$5&lt;12-#REF!+Kapitalbedarfsplanung!#REF!,0,IF('Kalk. int.'!J$5&gt;12-#REF!+Kapitalbedarfsplanung!#REF!,0,Kapitalbedarfsplanung!$D12))</f>
        <v>#REF!</v>
      </c>
      <c r="K8" s="161" t="e">
        <f>IF(K$5&lt;12-#REF!+Kapitalbedarfsplanung!#REF!,0,IF('Kalk. int.'!K$5&gt;12-#REF!+Kapitalbedarfsplanung!#REF!,0,Kapitalbedarfsplanung!$D12))</f>
        <v>#REF!</v>
      </c>
      <c r="L8" s="161" t="e">
        <f>IF(L$5&lt;12-#REF!+Kapitalbedarfsplanung!#REF!,0,IF('Kalk. int.'!L$5&gt;12-#REF!+Kapitalbedarfsplanung!#REF!,0,Kapitalbedarfsplanung!$D12))</f>
        <v>#REF!</v>
      </c>
      <c r="M8" s="161" t="e">
        <f>IF(M$5&lt;12-#REF!+Kapitalbedarfsplanung!#REF!,0,IF('Kalk. int.'!M$5&gt;12-#REF!+Kapitalbedarfsplanung!#REF!,0,Kapitalbedarfsplanung!$D12))</f>
        <v>#REF!</v>
      </c>
      <c r="N8" s="161" t="e">
        <f>IF(N$5&lt;12-#REF!+Kapitalbedarfsplanung!#REF!,0,IF('Kalk. int.'!N$5&gt;12-#REF!+Kapitalbedarfsplanung!#REF!,0,Kapitalbedarfsplanung!$D12))</f>
        <v>#REF!</v>
      </c>
      <c r="O8" s="161" t="e">
        <f>IF(O$5&lt;12-#REF!+Kapitalbedarfsplanung!#REF!,0,IF('Kalk. int.'!O$5&gt;12-#REF!+Kapitalbedarfsplanung!#REF!,0,Kapitalbedarfsplanung!$D12))</f>
        <v>#REF!</v>
      </c>
      <c r="P8" s="161" t="e">
        <f>IF(P$5&lt;12-#REF!+Kapitalbedarfsplanung!#REF!,0,IF('Kalk. int.'!P$5&gt;12-#REF!+Kapitalbedarfsplanung!#REF!,0,Kapitalbedarfsplanung!$D12))</f>
        <v>#REF!</v>
      </c>
      <c r="Q8" s="161" t="e">
        <f>IF(Q$5&lt;12-#REF!+Kapitalbedarfsplanung!#REF!,0,IF('Kalk. int.'!Q$5&gt;12-#REF!+Kapitalbedarfsplanung!#REF!,0,Kapitalbedarfsplanung!$D12))</f>
        <v>#REF!</v>
      </c>
      <c r="R8" s="161" t="e">
        <f>IF(R$5&lt;12-#REF!+Kapitalbedarfsplanung!#REF!,0,IF('Kalk. int.'!R$5&gt;12-#REF!+Kapitalbedarfsplanung!#REF!,0,Kapitalbedarfsplanung!$D12))</f>
        <v>#REF!</v>
      </c>
      <c r="S8" s="161" t="e">
        <f>IF(S$5&lt;12-#REF!+Kapitalbedarfsplanung!#REF!,0,IF('Kalk. int.'!S$5&gt;12-#REF!+Kapitalbedarfsplanung!#REF!,0,Kapitalbedarfsplanung!$D12))</f>
        <v>#REF!</v>
      </c>
      <c r="T8" s="161" t="e">
        <f>IF(T$5&lt;12-#REF!+Kapitalbedarfsplanung!#REF!,0,IF('Kalk. int.'!T$5&gt;12-#REF!+Kapitalbedarfsplanung!#REF!,0,Kapitalbedarfsplanung!$D12))</f>
        <v>#REF!</v>
      </c>
      <c r="U8" s="161" t="e">
        <f>IF(U$5&lt;12-#REF!+Kapitalbedarfsplanung!#REF!,0,IF('Kalk. int.'!U$5&gt;12-#REF!+Kapitalbedarfsplanung!#REF!,0,Kapitalbedarfsplanung!$D12))</f>
        <v>#REF!</v>
      </c>
      <c r="V8" s="161" t="e">
        <f>IF(V$5&lt;12-#REF!+Kapitalbedarfsplanung!#REF!,0,IF('Kalk. int.'!V$5&gt;12-#REF!+Kapitalbedarfsplanung!#REF!,0,Kapitalbedarfsplanung!$D12))</f>
        <v>#REF!</v>
      </c>
      <c r="W8" s="161" t="e">
        <f>IF(W$5&lt;12-#REF!+Kapitalbedarfsplanung!#REF!,0,IF('Kalk. int.'!W$5&gt;12-#REF!+Kapitalbedarfsplanung!#REF!,0,Kapitalbedarfsplanung!$D12))</f>
        <v>#REF!</v>
      </c>
      <c r="X8" s="161" t="e">
        <f>IF(X$5&lt;12-#REF!+Kapitalbedarfsplanung!#REF!,0,IF('Kalk. int.'!X$5&gt;12-#REF!+Kapitalbedarfsplanung!#REF!,0,Kapitalbedarfsplanung!$D12))</f>
        <v>#REF!</v>
      </c>
      <c r="Y8" s="161" t="e">
        <f>IF(Y$5&lt;12-#REF!+Kapitalbedarfsplanung!#REF!,0,IF('Kalk. int.'!Y$5&gt;12-#REF!+Kapitalbedarfsplanung!#REF!,0,Kapitalbedarfsplanung!$D12))</f>
        <v>#REF!</v>
      </c>
      <c r="Z8" s="161" t="e">
        <f>IF(Z$5&lt;12-#REF!+Kapitalbedarfsplanung!#REF!,0,IF('Kalk. int.'!Z$5&gt;12-#REF!+Kapitalbedarfsplanung!#REF!,0,Kapitalbedarfsplanung!$D12))</f>
        <v>#REF!</v>
      </c>
      <c r="AA8" s="161" t="e">
        <f>IF(AA$5&lt;12-#REF!+Kapitalbedarfsplanung!#REF!,0,IF('Kalk. int.'!AA$5&gt;12-#REF!+Kapitalbedarfsplanung!#REF!,0,Kapitalbedarfsplanung!$D12))</f>
        <v>#REF!</v>
      </c>
      <c r="AB8" s="161" t="e">
        <f>IF(AB$5&lt;12-#REF!+Kapitalbedarfsplanung!#REF!,0,IF('Kalk. int.'!AB$5&gt;12-#REF!+Kapitalbedarfsplanung!#REF!,0,Kapitalbedarfsplanung!$D12))</f>
        <v>#REF!</v>
      </c>
      <c r="AC8" s="161" t="e">
        <f>IF(AC$5&lt;12-#REF!+Kapitalbedarfsplanung!#REF!,0,IF('Kalk. int.'!AC$5&gt;12-#REF!+Kapitalbedarfsplanung!#REF!,0,Kapitalbedarfsplanung!$D12))</f>
        <v>#REF!</v>
      </c>
      <c r="AD8" s="161" t="e">
        <f>IF(AD$5&lt;12-#REF!+Kapitalbedarfsplanung!#REF!,0,IF('Kalk. int.'!AD$5&gt;12-#REF!+Kapitalbedarfsplanung!#REF!,0,Kapitalbedarfsplanung!$D12))</f>
        <v>#REF!</v>
      </c>
      <c r="AE8" s="161" t="e">
        <f>IF(AE$5&lt;12-#REF!+Kapitalbedarfsplanung!#REF!,0,IF('Kalk. int.'!AE$5&gt;12-#REF!+Kapitalbedarfsplanung!#REF!,0,Kapitalbedarfsplanung!$D12))</f>
        <v>#REF!</v>
      </c>
      <c r="AF8" s="161" t="e">
        <f>IF(AF$5&lt;12-#REF!+Kapitalbedarfsplanung!#REF!,0,IF('Kalk. int.'!AF$5&gt;12-#REF!+Kapitalbedarfsplanung!#REF!,0,Kapitalbedarfsplanung!$D12))</f>
        <v>#REF!</v>
      </c>
      <c r="AG8" s="161" t="e">
        <f>IF(AG$5&lt;12-#REF!+Kapitalbedarfsplanung!#REF!,0,IF('Kalk. int.'!AG$5&gt;12-#REF!+Kapitalbedarfsplanung!#REF!,0,Kapitalbedarfsplanung!$D12))</f>
        <v>#REF!</v>
      </c>
      <c r="AH8" s="161" t="e">
        <f>IF(AH$5&lt;12-#REF!+Kapitalbedarfsplanung!#REF!,0,IF('Kalk. int.'!AH$5&gt;12-#REF!+Kapitalbedarfsplanung!#REF!,0,Kapitalbedarfsplanung!$D12))</f>
        <v>#REF!</v>
      </c>
      <c r="AI8" s="161" t="e">
        <f>IF(AI$5&lt;12-#REF!+Kapitalbedarfsplanung!#REF!,0,IF('Kalk. int.'!AI$5&gt;12-#REF!+Kapitalbedarfsplanung!#REF!,0,Kapitalbedarfsplanung!$D12))</f>
        <v>#REF!</v>
      </c>
      <c r="AJ8" s="161" t="e">
        <f>IF(AJ$5&lt;12-#REF!+Kapitalbedarfsplanung!#REF!,0,IF('Kalk. int.'!AJ$5&gt;12-#REF!+Kapitalbedarfsplanung!#REF!,0,Kapitalbedarfsplanung!$D12))</f>
        <v>#REF!</v>
      </c>
      <c r="AK8" s="161" t="e">
        <f>IF(AK$5&lt;12-#REF!+Kapitalbedarfsplanung!#REF!,0,IF('Kalk. int.'!AK$5&gt;12-#REF!+Kapitalbedarfsplanung!#REF!,0,Kapitalbedarfsplanung!$D12))</f>
        <v>#REF!</v>
      </c>
      <c r="AL8" s="161" t="e">
        <f>IF(AL$5&lt;12-#REF!+Kapitalbedarfsplanung!#REF!,0,IF('Kalk. int.'!AL$5&gt;12-#REF!+Kapitalbedarfsplanung!#REF!,0,Kapitalbedarfsplanung!$D12))</f>
        <v>#REF!</v>
      </c>
      <c r="AM8" s="352" t="e">
        <f>IF(AM$5&lt;12-#REF!+Kapitalbedarfsplanung!#REF!,0,IF('Kalk. int.'!AM$5&gt;12-#REF!+Kapitalbedarfsplanung!#REF!,0,Kapitalbedarfsplanung!$D12))</f>
        <v>#REF!</v>
      </c>
    </row>
    <row r="9" spans="2:39" ht="15.75">
      <c r="B9" s="332" t="s">
        <v>1420</v>
      </c>
      <c r="C9" s="377"/>
      <c r="D9" s="35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352"/>
    </row>
    <row r="10" spans="2:39" ht="15.75">
      <c r="B10" s="332" t="s">
        <v>1421</v>
      </c>
      <c r="C10" s="377"/>
      <c r="D10" s="351" t="e">
        <f>IF(D$5&lt;12-#REF!+Kapitalbedarfsplanung!#REF!,0,IF('Kalk. int.'!D$5&gt;12-#REF!+Kapitalbedarfsplanung!#REF!,0,Kapitalbedarfsplanung!#REF!))</f>
        <v>#REF!</v>
      </c>
      <c r="E10" s="161" t="e">
        <f>IF(E$5&lt;12-#REF!+Kapitalbedarfsplanung!#REF!,0,IF('Kalk. int.'!E$5&gt;12-#REF!+Kapitalbedarfsplanung!#REF!,0,Kapitalbedarfsplanung!#REF!))</f>
        <v>#REF!</v>
      </c>
      <c r="F10" s="161" t="e">
        <f>IF(F$5&lt;12-#REF!+Kapitalbedarfsplanung!#REF!,0,IF('Kalk. int.'!F$5&gt;12-#REF!+Kapitalbedarfsplanung!#REF!,0,Kapitalbedarfsplanung!#REF!))</f>
        <v>#REF!</v>
      </c>
      <c r="G10" s="161" t="e">
        <f>IF(G$5&lt;12-#REF!+Kapitalbedarfsplanung!#REF!,0,IF('Kalk. int.'!G$5&gt;12-#REF!+Kapitalbedarfsplanung!#REF!,0,Kapitalbedarfsplanung!#REF!))</f>
        <v>#REF!</v>
      </c>
      <c r="H10" s="161" t="e">
        <f>IF(H$5&lt;12-#REF!+Kapitalbedarfsplanung!#REF!,0,IF('Kalk. int.'!H$5&gt;12-#REF!+Kapitalbedarfsplanung!#REF!,0,Kapitalbedarfsplanung!#REF!))</f>
        <v>#REF!</v>
      </c>
      <c r="I10" s="161" t="e">
        <f>IF(I$5&lt;12-#REF!+Kapitalbedarfsplanung!#REF!,0,IF('Kalk. int.'!I$5&gt;12-#REF!+Kapitalbedarfsplanung!#REF!,0,Kapitalbedarfsplanung!#REF!))</f>
        <v>#REF!</v>
      </c>
      <c r="J10" s="161" t="e">
        <f>IF(J$5&lt;12-#REF!+Kapitalbedarfsplanung!#REF!,0,IF('Kalk. int.'!J$5&gt;12-#REF!+Kapitalbedarfsplanung!#REF!,0,Kapitalbedarfsplanung!#REF!))</f>
        <v>#REF!</v>
      </c>
      <c r="K10" s="161" t="e">
        <f>IF(K$5&lt;12-#REF!+Kapitalbedarfsplanung!#REF!,0,IF('Kalk. int.'!K$5&gt;12-#REF!+Kapitalbedarfsplanung!#REF!,0,Kapitalbedarfsplanung!#REF!))</f>
        <v>#REF!</v>
      </c>
      <c r="L10" s="161" t="e">
        <f>IF(L$5&lt;12-#REF!+Kapitalbedarfsplanung!#REF!,0,IF('Kalk. int.'!L$5&gt;12-#REF!+Kapitalbedarfsplanung!#REF!,0,Kapitalbedarfsplanung!#REF!))</f>
        <v>#REF!</v>
      </c>
      <c r="M10" s="161" t="e">
        <f>IF(M$5&lt;12-#REF!+Kapitalbedarfsplanung!#REF!,0,IF('Kalk. int.'!M$5&gt;12-#REF!+Kapitalbedarfsplanung!#REF!,0,Kapitalbedarfsplanung!#REF!))</f>
        <v>#REF!</v>
      </c>
      <c r="N10" s="161" t="e">
        <f>IF(N$5&lt;12-#REF!+Kapitalbedarfsplanung!#REF!,0,IF('Kalk. int.'!N$5&gt;12-#REF!+Kapitalbedarfsplanung!#REF!,0,Kapitalbedarfsplanung!#REF!))</f>
        <v>#REF!</v>
      </c>
      <c r="O10" s="161" t="e">
        <f>IF(O$5&lt;12-#REF!+Kapitalbedarfsplanung!#REF!,0,IF('Kalk. int.'!O$5&gt;12-#REF!+Kapitalbedarfsplanung!#REF!,0,Kapitalbedarfsplanung!#REF!))</f>
        <v>#REF!</v>
      </c>
      <c r="P10" s="161" t="e">
        <f>IF(P$5&lt;12-#REF!+Kapitalbedarfsplanung!#REF!,0,IF('Kalk. int.'!P$5&gt;12-#REF!+Kapitalbedarfsplanung!#REF!,0,Kapitalbedarfsplanung!#REF!))</f>
        <v>#REF!</v>
      </c>
      <c r="Q10" s="161" t="e">
        <f>IF(Q$5&lt;12-#REF!+Kapitalbedarfsplanung!#REF!,0,IF('Kalk. int.'!Q$5&gt;12-#REF!+Kapitalbedarfsplanung!#REF!,0,Kapitalbedarfsplanung!#REF!))</f>
        <v>#REF!</v>
      </c>
      <c r="R10" s="161" t="e">
        <f>IF(R$5&lt;12-#REF!+Kapitalbedarfsplanung!#REF!,0,IF('Kalk. int.'!R$5&gt;12-#REF!+Kapitalbedarfsplanung!#REF!,0,Kapitalbedarfsplanung!#REF!))</f>
        <v>#REF!</v>
      </c>
      <c r="S10" s="161" t="e">
        <f>IF(S$5&lt;12-#REF!+Kapitalbedarfsplanung!#REF!,0,IF('Kalk. int.'!S$5&gt;12-#REF!+Kapitalbedarfsplanung!#REF!,0,Kapitalbedarfsplanung!#REF!))</f>
        <v>#REF!</v>
      </c>
      <c r="T10" s="161" t="e">
        <f>IF(T$5&lt;12-#REF!+Kapitalbedarfsplanung!#REF!,0,IF('Kalk. int.'!T$5&gt;12-#REF!+Kapitalbedarfsplanung!#REF!,0,Kapitalbedarfsplanung!#REF!))</f>
        <v>#REF!</v>
      </c>
      <c r="U10" s="161" t="e">
        <f>IF(U$5&lt;12-#REF!+Kapitalbedarfsplanung!#REF!,0,IF('Kalk. int.'!U$5&gt;12-#REF!+Kapitalbedarfsplanung!#REF!,0,Kapitalbedarfsplanung!#REF!))</f>
        <v>#REF!</v>
      </c>
      <c r="V10" s="161" t="e">
        <f>IF(V$5&lt;12-#REF!+Kapitalbedarfsplanung!#REF!,0,IF('Kalk. int.'!V$5&gt;12-#REF!+Kapitalbedarfsplanung!#REF!,0,Kapitalbedarfsplanung!#REF!))</f>
        <v>#REF!</v>
      </c>
      <c r="W10" s="161" t="e">
        <f>IF(W$5&lt;12-#REF!+Kapitalbedarfsplanung!#REF!,0,IF('Kalk. int.'!W$5&gt;12-#REF!+Kapitalbedarfsplanung!#REF!,0,Kapitalbedarfsplanung!#REF!))</f>
        <v>#REF!</v>
      </c>
      <c r="X10" s="161" t="e">
        <f>IF(X$5&lt;12-#REF!+Kapitalbedarfsplanung!#REF!,0,IF('Kalk. int.'!X$5&gt;12-#REF!+Kapitalbedarfsplanung!#REF!,0,Kapitalbedarfsplanung!#REF!))</f>
        <v>#REF!</v>
      </c>
      <c r="Y10" s="161" t="e">
        <f>IF(Y$5&lt;12-#REF!+Kapitalbedarfsplanung!#REF!,0,IF('Kalk. int.'!Y$5&gt;12-#REF!+Kapitalbedarfsplanung!#REF!,0,Kapitalbedarfsplanung!#REF!))</f>
        <v>#REF!</v>
      </c>
      <c r="Z10" s="161" t="e">
        <f>IF(Z$5&lt;12-#REF!+Kapitalbedarfsplanung!#REF!,0,IF('Kalk. int.'!Z$5&gt;12-#REF!+Kapitalbedarfsplanung!#REF!,0,Kapitalbedarfsplanung!#REF!))</f>
        <v>#REF!</v>
      </c>
      <c r="AA10" s="161" t="e">
        <f>IF(AA$5&lt;12-#REF!+Kapitalbedarfsplanung!#REF!,0,IF('Kalk. int.'!AA$5&gt;12-#REF!+Kapitalbedarfsplanung!#REF!,0,Kapitalbedarfsplanung!#REF!))</f>
        <v>#REF!</v>
      </c>
      <c r="AB10" s="161" t="e">
        <f>IF(AB$5&lt;12-#REF!+Kapitalbedarfsplanung!#REF!,0,IF('Kalk. int.'!AB$5&gt;12-#REF!+Kapitalbedarfsplanung!#REF!,0,Kapitalbedarfsplanung!#REF!))</f>
        <v>#REF!</v>
      </c>
      <c r="AC10" s="161" t="e">
        <f>IF(AC$5&lt;12-#REF!+Kapitalbedarfsplanung!#REF!,0,IF('Kalk. int.'!AC$5&gt;12-#REF!+Kapitalbedarfsplanung!#REF!,0,Kapitalbedarfsplanung!#REF!))</f>
        <v>#REF!</v>
      </c>
      <c r="AD10" s="161" t="e">
        <f>IF(AD$5&lt;12-#REF!+Kapitalbedarfsplanung!#REF!,0,IF('Kalk. int.'!AD$5&gt;12-#REF!+Kapitalbedarfsplanung!#REF!,0,Kapitalbedarfsplanung!#REF!))</f>
        <v>#REF!</v>
      </c>
      <c r="AE10" s="161" t="e">
        <f>IF(AE$5&lt;12-#REF!+Kapitalbedarfsplanung!#REF!,0,IF('Kalk. int.'!AE$5&gt;12-#REF!+Kapitalbedarfsplanung!#REF!,0,Kapitalbedarfsplanung!#REF!))</f>
        <v>#REF!</v>
      </c>
      <c r="AF10" s="161" t="e">
        <f>IF(AF$5&lt;12-#REF!+Kapitalbedarfsplanung!#REF!,0,IF('Kalk. int.'!AF$5&gt;12-#REF!+Kapitalbedarfsplanung!#REF!,0,Kapitalbedarfsplanung!#REF!))</f>
        <v>#REF!</v>
      </c>
      <c r="AG10" s="161" t="e">
        <f>IF(AG$5&lt;12-#REF!+Kapitalbedarfsplanung!#REF!,0,IF('Kalk. int.'!AG$5&gt;12-#REF!+Kapitalbedarfsplanung!#REF!,0,Kapitalbedarfsplanung!#REF!))</f>
        <v>#REF!</v>
      </c>
      <c r="AH10" s="161" t="e">
        <f>IF(AH$5&lt;12-#REF!+Kapitalbedarfsplanung!#REF!,0,IF('Kalk. int.'!AH$5&gt;12-#REF!+Kapitalbedarfsplanung!#REF!,0,Kapitalbedarfsplanung!#REF!))</f>
        <v>#REF!</v>
      </c>
      <c r="AI10" s="161" t="e">
        <f>IF(AI$5&lt;12-#REF!+Kapitalbedarfsplanung!#REF!,0,IF('Kalk. int.'!AI$5&gt;12-#REF!+Kapitalbedarfsplanung!#REF!,0,Kapitalbedarfsplanung!#REF!))</f>
        <v>#REF!</v>
      </c>
      <c r="AJ10" s="161" t="e">
        <f>IF(AJ$5&lt;12-#REF!+Kapitalbedarfsplanung!#REF!,0,IF('Kalk. int.'!AJ$5&gt;12-#REF!+Kapitalbedarfsplanung!#REF!,0,Kapitalbedarfsplanung!#REF!))</f>
        <v>#REF!</v>
      </c>
      <c r="AK10" s="161" t="e">
        <f>IF(AK$5&lt;12-#REF!+Kapitalbedarfsplanung!#REF!,0,IF('Kalk. int.'!AK$5&gt;12-#REF!+Kapitalbedarfsplanung!#REF!,0,Kapitalbedarfsplanung!#REF!))</f>
        <v>#REF!</v>
      </c>
      <c r="AL10" s="161" t="e">
        <f>IF(AL$5&lt;12-#REF!+Kapitalbedarfsplanung!#REF!,0,IF('Kalk. int.'!AL$5&gt;12-#REF!+Kapitalbedarfsplanung!#REF!,0,Kapitalbedarfsplanung!#REF!))</f>
        <v>#REF!</v>
      </c>
      <c r="AM10" s="352" t="e">
        <f>IF(AM$5&lt;12-#REF!+Kapitalbedarfsplanung!#REF!,0,IF('Kalk. int.'!AM$5&gt;12-#REF!+Kapitalbedarfsplanung!#REF!,0,Kapitalbedarfsplanung!#REF!))</f>
        <v>#REF!</v>
      </c>
    </row>
    <row r="11" spans="2:39" ht="15.75">
      <c r="B11" s="332" t="s">
        <v>1421</v>
      </c>
      <c r="C11" s="377"/>
      <c r="D11" s="351" t="e">
        <f>IF(D$5&lt;12-#REF!+Kapitalbedarfsplanung!#REF!,0,IF('Kalk. int.'!D$5&gt;12-#REF!+Kapitalbedarfsplanung!#REF!,0,Kapitalbedarfsplanung!#REF!))</f>
        <v>#REF!</v>
      </c>
      <c r="E11" s="161" t="e">
        <f>IF(E$5&lt;12-#REF!+Kapitalbedarfsplanung!#REF!,0,IF('Kalk. int.'!E$5&gt;12-#REF!+Kapitalbedarfsplanung!#REF!,0,Kapitalbedarfsplanung!#REF!))</f>
        <v>#REF!</v>
      </c>
      <c r="F11" s="161" t="e">
        <f>IF(F$5&lt;12-#REF!+Kapitalbedarfsplanung!#REF!,0,IF('Kalk. int.'!F$5&gt;12-#REF!+Kapitalbedarfsplanung!#REF!,0,Kapitalbedarfsplanung!#REF!))</f>
        <v>#REF!</v>
      </c>
      <c r="G11" s="161" t="e">
        <f>IF(G$5&lt;12-#REF!+Kapitalbedarfsplanung!#REF!,0,IF('Kalk. int.'!G$5&gt;12-#REF!+Kapitalbedarfsplanung!#REF!,0,Kapitalbedarfsplanung!#REF!))</f>
        <v>#REF!</v>
      </c>
      <c r="H11" s="161" t="e">
        <f>IF(H$5&lt;12-#REF!+Kapitalbedarfsplanung!#REF!,0,IF('Kalk. int.'!H$5&gt;12-#REF!+Kapitalbedarfsplanung!#REF!,0,Kapitalbedarfsplanung!#REF!))</f>
        <v>#REF!</v>
      </c>
      <c r="I11" s="161" t="e">
        <f>IF(I$5&lt;12-#REF!+Kapitalbedarfsplanung!#REF!,0,IF('Kalk. int.'!I$5&gt;12-#REF!+Kapitalbedarfsplanung!#REF!,0,Kapitalbedarfsplanung!#REF!))</f>
        <v>#REF!</v>
      </c>
      <c r="J11" s="161" t="e">
        <f>IF(J$5&lt;12-#REF!+Kapitalbedarfsplanung!#REF!,0,IF('Kalk. int.'!J$5&gt;12-#REF!+Kapitalbedarfsplanung!#REF!,0,Kapitalbedarfsplanung!#REF!))</f>
        <v>#REF!</v>
      </c>
      <c r="K11" s="161" t="e">
        <f>IF(K$5&lt;12-#REF!+Kapitalbedarfsplanung!#REF!,0,IF('Kalk. int.'!K$5&gt;12-#REF!+Kapitalbedarfsplanung!#REF!,0,Kapitalbedarfsplanung!#REF!))</f>
        <v>#REF!</v>
      </c>
      <c r="L11" s="161" t="e">
        <f>IF(L$5&lt;12-#REF!+Kapitalbedarfsplanung!#REF!,0,IF('Kalk. int.'!L$5&gt;12-#REF!+Kapitalbedarfsplanung!#REF!,0,Kapitalbedarfsplanung!#REF!))</f>
        <v>#REF!</v>
      </c>
      <c r="M11" s="161" t="e">
        <f>IF(M$5&lt;12-#REF!+Kapitalbedarfsplanung!#REF!,0,IF('Kalk. int.'!M$5&gt;12-#REF!+Kapitalbedarfsplanung!#REF!,0,Kapitalbedarfsplanung!#REF!))</f>
        <v>#REF!</v>
      </c>
      <c r="N11" s="161" t="e">
        <f>IF(N$5&lt;12-#REF!+Kapitalbedarfsplanung!#REF!,0,IF('Kalk. int.'!N$5&gt;12-#REF!+Kapitalbedarfsplanung!#REF!,0,Kapitalbedarfsplanung!#REF!))</f>
        <v>#REF!</v>
      </c>
      <c r="O11" s="161" t="e">
        <f>IF(O$5&lt;12-#REF!+Kapitalbedarfsplanung!#REF!,0,IF('Kalk. int.'!O$5&gt;12-#REF!+Kapitalbedarfsplanung!#REF!,0,Kapitalbedarfsplanung!#REF!))</f>
        <v>#REF!</v>
      </c>
      <c r="P11" s="161" t="e">
        <f>IF(P$5&lt;12-#REF!+Kapitalbedarfsplanung!#REF!,0,IF('Kalk. int.'!P$5&gt;12-#REF!+Kapitalbedarfsplanung!#REF!,0,Kapitalbedarfsplanung!#REF!))</f>
        <v>#REF!</v>
      </c>
      <c r="Q11" s="161" t="e">
        <f>IF(Q$5&lt;12-#REF!+Kapitalbedarfsplanung!#REF!,0,IF('Kalk. int.'!Q$5&gt;12-#REF!+Kapitalbedarfsplanung!#REF!,0,Kapitalbedarfsplanung!#REF!))</f>
        <v>#REF!</v>
      </c>
      <c r="R11" s="161" t="e">
        <f>IF(R$5&lt;12-#REF!+Kapitalbedarfsplanung!#REF!,0,IF('Kalk. int.'!R$5&gt;12-#REF!+Kapitalbedarfsplanung!#REF!,0,Kapitalbedarfsplanung!#REF!))</f>
        <v>#REF!</v>
      </c>
      <c r="S11" s="161" t="e">
        <f>IF(S$5&lt;12-#REF!+Kapitalbedarfsplanung!#REF!,0,IF('Kalk. int.'!S$5&gt;12-#REF!+Kapitalbedarfsplanung!#REF!,0,Kapitalbedarfsplanung!#REF!))</f>
        <v>#REF!</v>
      </c>
      <c r="T11" s="161" t="e">
        <f>IF(T$5&lt;12-#REF!+Kapitalbedarfsplanung!#REF!,0,IF('Kalk. int.'!T$5&gt;12-#REF!+Kapitalbedarfsplanung!#REF!,0,Kapitalbedarfsplanung!#REF!))</f>
        <v>#REF!</v>
      </c>
      <c r="U11" s="161" t="e">
        <f>IF(U$5&lt;12-#REF!+Kapitalbedarfsplanung!#REF!,0,IF('Kalk. int.'!U$5&gt;12-#REF!+Kapitalbedarfsplanung!#REF!,0,Kapitalbedarfsplanung!#REF!))</f>
        <v>#REF!</v>
      </c>
      <c r="V11" s="161" t="e">
        <f>IF(V$5&lt;12-#REF!+Kapitalbedarfsplanung!#REF!,0,IF('Kalk. int.'!V$5&gt;12-#REF!+Kapitalbedarfsplanung!#REF!,0,Kapitalbedarfsplanung!#REF!))</f>
        <v>#REF!</v>
      </c>
      <c r="W11" s="161" t="e">
        <f>IF(W$5&lt;12-#REF!+Kapitalbedarfsplanung!#REF!,0,IF('Kalk. int.'!W$5&gt;12-#REF!+Kapitalbedarfsplanung!#REF!,0,Kapitalbedarfsplanung!#REF!))</f>
        <v>#REF!</v>
      </c>
      <c r="X11" s="161" t="e">
        <f>IF(X$5&lt;12-#REF!+Kapitalbedarfsplanung!#REF!,0,IF('Kalk. int.'!X$5&gt;12-#REF!+Kapitalbedarfsplanung!#REF!,0,Kapitalbedarfsplanung!#REF!))</f>
        <v>#REF!</v>
      </c>
      <c r="Y11" s="161" t="e">
        <f>IF(Y$5&lt;12-#REF!+Kapitalbedarfsplanung!#REF!,0,IF('Kalk. int.'!Y$5&gt;12-#REF!+Kapitalbedarfsplanung!#REF!,0,Kapitalbedarfsplanung!#REF!))</f>
        <v>#REF!</v>
      </c>
      <c r="Z11" s="161" t="e">
        <f>IF(Z$5&lt;12-#REF!+Kapitalbedarfsplanung!#REF!,0,IF('Kalk. int.'!Z$5&gt;12-#REF!+Kapitalbedarfsplanung!#REF!,0,Kapitalbedarfsplanung!#REF!))</f>
        <v>#REF!</v>
      </c>
      <c r="AA11" s="161" t="e">
        <f>IF(AA$5&lt;12-#REF!+Kapitalbedarfsplanung!#REF!,0,IF('Kalk. int.'!AA$5&gt;12-#REF!+Kapitalbedarfsplanung!#REF!,0,Kapitalbedarfsplanung!#REF!))</f>
        <v>#REF!</v>
      </c>
      <c r="AB11" s="161" t="e">
        <f>IF(AB$5&lt;12-#REF!+Kapitalbedarfsplanung!#REF!,0,IF('Kalk. int.'!AB$5&gt;12-#REF!+Kapitalbedarfsplanung!#REF!,0,Kapitalbedarfsplanung!#REF!))</f>
        <v>#REF!</v>
      </c>
      <c r="AC11" s="161" t="e">
        <f>IF(AC$5&lt;12-#REF!+Kapitalbedarfsplanung!#REF!,0,IF('Kalk. int.'!AC$5&gt;12-#REF!+Kapitalbedarfsplanung!#REF!,0,Kapitalbedarfsplanung!#REF!))</f>
        <v>#REF!</v>
      </c>
      <c r="AD11" s="161" t="e">
        <f>IF(AD$5&lt;12-#REF!+Kapitalbedarfsplanung!#REF!,0,IF('Kalk. int.'!AD$5&gt;12-#REF!+Kapitalbedarfsplanung!#REF!,0,Kapitalbedarfsplanung!#REF!))</f>
        <v>#REF!</v>
      </c>
      <c r="AE11" s="161" t="e">
        <f>IF(AE$5&lt;12-#REF!+Kapitalbedarfsplanung!#REF!,0,IF('Kalk. int.'!AE$5&gt;12-#REF!+Kapitalbedarfsplanung!#REF!,0,Kapitalbedarfsplanung!#REF!))</f>
        <v>#REF!</v>
      </c>
      <c r="AF11" s="161" t="e">
        <f>IF(AF$5&lt;12-#REF!+Kapitalbedarfsplanung!#REF!,0,IF('Kalk. int.'!AF$5&gt;12-#REF!+Kapitalbedarfsplanung!#REF!,0,Kapitalbedarfsplanung!#REF!))</f>
        <v>#REF!</v>
      </c>
      <c r="AG11" s="161" t="e">
        <f>IF(AG$5&lt;12-#REF!+Kapitalbedarfsplanung!#REF!,0,IF('Kalk. int.'!AG$5&gt;12-#REF!+Kapitalbedarfsplanung!#REF!,0,Kapitalbedarfsplanung!#REF!))</f>
        <v>#REF!</v>
      </c>
      <c r="AH11" s="161" t="e">
        <f>IF(AH$5&lt;12-#REF!+Kapitalbedarfsplanung!#REF!,0,IF('Kalk. int.'!AH$5&gt;12-#REF!+Kapitalbedarfsplanung!#REF!,0,Kapitalbedarfsplanung!#REF!))</f>
        <v>#REF!</v>
      </c>
      <c r="AI11" s="161" t="e">
        <f>IF(AI$5&lt;12-#REF!+Kapitalbedarfsplanung!#REF!,0,IF('Kalk. int.'!AI$5&gt;12-#REF!+Kapitalbedarfsplanung!#REF!,0,Kapitalbedarfsplanung!#REF!))</f>
        <v>#REF!</v>
      </c>
      <c r="AJ11" s="161" t="e">
        <f>IF(AJ$5&lt;12-#REF!+Kapitalbedarfsplanung!#REF!,0,IF('Kalk. int.'!AJ$5&gt;12-#REF!+Kapitalbedarfsplanung!#REF!,0,Kapitalbedarfsplanung!#REF!))</f>
        <v>#REF!</v>
      </c>
      <c r="AK11" s="161" t="e">
        <f>IF(AK$5&lt;12-#REF!+Kapitalbedarfsplanung!#REF!,0,IF('Kalk. int.'!AK$5&gt;12-#REF!+Kapitalbedarfsplanung!#REF!,0,Kapitalbedarfsplanung!#REF!))</f>
        <v>#REF!</v>
      </c>
      <c r="AL11" s="161" t="e">
        <f>IF(AL$5&lt;12-#REF!+Kapitalbedarfsplanung!#REF!,0,IF('Kalk. int.'!AL$5&gt;12-#REF!+Kapitalbedarfsplanung!#REF!,0,Kapitalbedarfsplanung!#REF!))</f>
        <v>#REF!</v>
      </c>
      <c r="AM11" s="352" t="e">
        <f>IF(AM$5&lt;12-#REF!+Kapitalbedarfsplanung!#REF!,0,IF('Kalk. int.'!AM$5&gt;12-#REF!+Kapitalbedarfsplanung!#REF!,0,Kapitalbedarfsplanung!#REF!))</f>
        <v>#REF!</v>
      </c>
    </row>
    <row r="12" spans="2:39" ht="15.75">
      <c r="B12" s="332" t="s">
        <v>1421</v>
      </c>
      <c r="C12" s="377"/>
      <c r="D12" s="351" t="e">
        <f>IF(D$5&lt;12-#REF!+Kapitalbedarfsplanung!#REF!,0,IF('Kalk. int.'!D$5&gt;12-#REF!+Kapitalbedarfsplanung!#REF!,0,Kapitalbedarfsplanung!#REF!))</f>
        <v>#REF!</v>
      </c>
      <c r="E12" s="161" t="e">
        <f>IF(E$5&lt;12-#REF!+Kapitalbedarfsplanung!#REF!,0,IF('Kalk. int.'!E$5&gt;12-#REF!+Kapitalbedarfsplanung!#REF!,0,Kapitalbedarfsplanung!#REF!))</f>
        <v>#REF!</v>
      </c>
      <c r="F12" s="161" t="e">
        <f>IF(F$5&lt;12-#REF!+Kapitalbedarfsplanung!#REF!,0,IF('Kalk. int.'!F$5&gt;12-#REF!+Kapitalbedarfsplanung!#REF!,0,Kapitalbedarfsplanung!#REF!))</f>
        <v>#REF!</v>
      </c>
      <c r="G12" s="161" t="e">
        <f>IF(G$5&lt;12-#REF!+Kapitalbedarfsplanung!#REF!,0,IF('Kalk. int.'!G$5&gt;12-#REF!+Kapitalbedarfsplanung!#REF!,0,Kapitalbedarfsplanung!#REF!))</f>
        <v>#REF!</v>
      </c>
      <c r="H12" s="161" t="e">
        <f>IF(H$5&lt;12-#REF!+Kapitalbedarfsplanung!#REF!,0,IF('Kalk. int.'!H$5&gt;12-#REF!+Kapitalbedarfsplanung!#REF!,0,Kapitalbedarfsplanung!#REF!))</f>
        <v>#REF!</v>
      </c>
      <c r="I12" s="161" t="e">
        <f>IF(I$5&lt;12-#REF!+Kapitalbedarfsplanung!#REF!,0,IF('Kalk. int.'!I$5&gt;12-#REF!+Kapitalbedarfsplanung!#REF!,0,Kapitalbedarfsplanung!#REF!))</f>
        <v>#REF!</v>
      </c>
      <c r="J12" s="161" t="e">
        <f>IF(J$5&lt;12-#REF!+Kapitalbedarfsplanung!#REF!,0,IF('Kalk. int.'!J$5&gt;12-#REF!+Kapitalbedarfsplanung!#REF!,0,Kapitalbedarfsplanung!#REF!))</f>
        <v>#REF!</v>
      </c>
      <c r="K12" s="161" t="e">
        <f>IF(K$5&lt;12-#REF!+Kapitalbedarfsplanung!#REF!,0,IF('Kalk. int.'!K$5&gt;12-#REF!+Kapitalbedarfsplanung!#REF!,0,Kapitalbedarfsplanung!#REF!))</f>
        <v>#REF!</v>
      </c>
      <c r="L12" s="161" t="e">
        <f>IF(L$5&lt;12-#REF!+Kapitalbedarfsplanung!#REF!,0,IF('Kalk. int.'!L$5&gt;12-#REF!+Kapitalbedarfsplanung!#REF!,0,Kapitalbedarfsplanung!#REF!))</f>
        <v>#REF!</v>
      </c>
      <c r="M12" s="161" t="e">
        <f>IF(M$5&lt;12-#REF!+Kapitalbedarfsplanung!#REF!,0,IF('Kalk. int.'!M$5&gt;12-#REF!+Kapitalbedarfsplanung!#REF!,0,Kapitalbedarfsplanung!#REF!))</f>
        <v>#REF!</v>
      </c>
      <c r="N12" s="161" t="e">
        <f>IF(N$5&lt;12-#REF!+Kapitalbedarfsplanung!#REF!,0,IF('Kalk. int.'!N$5&gt;12-#REF!+Kapitalbedarfsplanung!#REF!,0,Kapitalbedarfsplanung!#REF!))</f>
        <v>#REF!</v>
      </c>
      <c r="O12" s="161" t="e">
        <f>IF(O$5&lt;12-#REF!+Kapitalbedarfsplanung!#REF!,0,IF('Kalk. int.'!O$5&gt;12-#REF!+Kapitalbedarfsplanung!#REF!,0,Kapitalbedarfsplanung!#REF!))</f>
        <v>#REF!</v>
      </c>
      <c r="P12" s="161" t="e">
        <f>IF(P$5&lt;12-#REF!+Kapitalbedarfsplanung!#REF!,0,IF('Kalk. int.'!P$5&gt;12-#REF!+Kapitalbedarfsplanung!#REF!,0,Kapitalbedarfsplanung!#REF!))</f>
        <v>#REF!</v>
      </c>
      <c r="Q12" s="161" t="e">
        <f>IF(Q$5&lt;12-#REF!+Kapitalbedarfsplanung!#REF!,0,IF('Kalk. int.'!Q$5&gt;12-#REF!+Kapitalbedarfsplanung!#REF!,0,Kapitalbedarfsplanung!#REF!))</f>
        <v>#REF!</v>
      </c>
      <c r="R12" s="161" t="e">
        <f>IF(R$5&lt;12-#REF!+Kapitalbedarfsplanung!#REF!,0,IF('Kalk. int.'!R$5&gt;12-#REF!+Kapitalbedarfsplanung!#REF!,0,Kapitalbedarfsplanung!#REF!))</f>
        <v>#REF!</v>
      </c>
      <c r="S12" s="161" t="e">
        <f>IF(S$5&lt;12-#REF!+Kapitalbedarfsplanung!#REF!,0,IF('Kalk. int.'!S$5&gt;12-#REF!+Kapitalbedarfsplanung!#REF!,0,Kapitalbedarfsplanung!#REF!))</f>
        <v>#REF!</v>
      </c>
      <c r="T12" s="161" t="e">
        <f>IF(T$5&lt;12-#REF!+Kapitalbedarfsplanung!#REF!,0,IF('Kalk. int.'!T$5&gt;12-#REF!+Kapitalbedarfsplanung!#REF!,0,Kapitalbedarfsplanung!#REF!))</f>
        <v>#REF!</v>
      </c>
      <c r="U12" s="161" t="e">
        <f>IF(U$5&lt;12-#REF!+Kapitalbedarfsplanung!#REF!,0,IF('Kalk. int.'!U$5&gt;12-#REF!+Kapitalbedarfsplanung!#REF!,0,Kapitalbedarfsplanung!#REF!))</f>
        <v>#REF!</v>
      </c>
      <c r="V12" s="161" t="e">
        <f>IF(V$5&lt;12-#REF!+Kapitalbedarfsplanung!#REF!,0,IF('Kalk. int.'!V$5&gt;12-#REF!+Kapitalbedarfsplanung!#REF!,0,Kapitalbedarfsplanung!#REF!))</f>
        <v>#REF!</v>
      </c>
      <c r="W12" s="161" t="e">
        <f>IF(W$5&lt;12-#REF!+Kapitalbedarfsplanung!#REF!,0,IF('Kalk. int.'!W$5&gt;12-#REF!+Kapitalbedarfsplanung!#REF!,0,Kapitalbedarfsplanung!#REF!))</f>
        <v>#REF!</v>
      </c>
      <c r="X12" s="161" t="e">
        <f>IF(X$5&lt;12-#REF!+Kapitalbedarfsplanung!#REF!,0,IF('Kalk. int.'!X$5&gt;12-#REF!+Kapitalbedarfsplanung!#REF!,0,Kapitalbedarfsplanung!#REF!))</f>
        <v>#REF!</v>
      </c>
      <c r="Y12" s="161" t="e">
        <f>IF(Y$5&lt;12-#REF!+Kapitalbedarfsplanung!#REF!,0,IF('Kalk. int.'!Y$5&gt;12-#REF!+Kapitalbedarfsplanung!#REF!,0,Kapitalbedarfsplanung!#REF!))</f>
        <v>#REF!</v>
      </c>
      <c r="Z12" s="161" t="e">
        <f>IF(Z$5&lt;12-#REF!+Kapitalbedarfsplanung!#REF!,0,IF('Kalk. int.'!Z$5&gt;12-#REF!+Kapitalbedarfsplanung!#REF!,0,Kapitalbedarfsplanung!#REF!))</f>
        <v>#REF!</v>
      </c>
      <c r="AA12" s="161" t="e">
        <f>IF(AA$5&lt;12-#REF!+Kapitalbedarfsplanung!#REF!,0,IF('Kalk. int.'!AA$5&gt;12-#REF!+Kapitalbedarfsplanung!#REF!,0,Kapitalbedarfsplanung!#REF!))</f>
        <v>#REF!</v>
      </c>
      <c r="AB12" s="161" t="e">
        <f>IF(AB$5&lt;12-#REF!+Kapitalbedarfsplanung!#REF!,0,IF('Kalk. int.'!AB$5&gt;12-#REF!+Kapitalbedarfsplanung!#REF!,0,Kapitalbedarfsplanung!#REF!))</f>
        <v>#REF!</v>
      </c>
      <c r="AC12" s="161" t="e">
        <f>IF(AC$5&lt;12-#REF!+Kapitalbedarfsplanung!#REF!,0,IF('Kalk. int.'!AC$5&gt;12-#REF!+Kapitalbedarfsplanung!#REF!,0,Kapitalbedarfsplanung!#REF!))</f>
        <v>#REF!</v>
      </c>
      <c r="AD12" s="161" t="e">
        <f>IF(AD$5&lt;12-#REF!+Kapitalbedarfsplanung!#REF!,0,IF('Kalk. int.'!AD$5&gt;12-#REF!+Kapitalbedarfsplanung!#REF!,0,Kapitalbedarfsplanung!#REF!))</f>
        <v>#REF!</v>
      </c>
      <c r="AE12" s="161" t="e">
        <f>IF(AE$5&lt;12-#REF!+Kapitalbedarfsplanung!#REF!,0,IF('Kalk. int.'!AE$5&gt;12-#REF!+Kapitalbedarfsplanung!#REF!,0,Kapitalbedarfsplanung!#REF!))</f>
        <v>#REF!</v>
      </c>
      <c r="AF12" s="161" t="e">
        <f>IF(AF$5&lt;12-#REF!+Kapitalbedarfsplanung!#REF!,0,IF('Kalk. int.'!AF$5&gt;12-#REF!+Kapitalbedarfsplanung!#REF!,0,Kapitalbedarfsplanung!#REF!))</f>
        <v>#REF!</v>
      </c>
      <c r="AG12" s="161" t="e">
        <f>IF(AG$5&lt;12-#REF!+Kapitalbedarfsplanung!#REF!,0,IF('Kalk. int.'!AG$5&gt;12-#REF!+Kapitalbedarfsplanung!#REF!,0,Kapitalbedarfsplanung!#REF!))</f>
        <v>#REF!</v>
      </c>
      <c r="AH12" s="161" t="e">
        <f>IF(AH$5&lt;12-#REF!+Kapitalbedarfsplanung!#REF!,0,IF('Kalk. int.'!AH$5&gt;12-#REF!+Kapitalbedarfsplanung!#REF!,0,Kapitalbedarfsplanung!#REF!))</f>
        <v>#REF!</v>
      </c>
      <c r="AI12" s="161" t="e">
        <f>IF(AI$5&lt;12-#REF!+Kapitalbedarfsplanung!#REF!,0,IF('Kalk. int.'!AI$5&gt;12-#REF!+Kapitalbedarfsplanung!#REF!,0,Kapitalbedarfsplanung!#REF!))</f>
        <v>#REF!</v>
      </c>
      <c r="AJ12" s="161" t="e">
        <f>IF(AJ$5&lt;12-#REF!+Kapitalbedarfsplanung!#REF!,0,IF('Kalk. int.'!AJ$5&gt;12-#REF!+Kapitalbedarfsplanung!#REF!,0,Kapitalbedarfsplanung!#REF!))</f>
        <v>#REF!</v>
      </c>
      <c r="AK12" s="161" t="e">
        <f>IF(AK$5&lt;12-#REF!+Kapitalbedarfsplanung!#REF!,0,IF('Kalk. int.'!AK$5&gt;12-#REF!+Kapitalbedarfsplanung!#REF!,0,Kapitalbedarfsplanung!#REF!))</f>
        <v>#REF!</v>
      </c>
      <c r="AL12" s="161" t="e">
        <f>IF(AL$5&lt;12-#REF!+Kapitalbedarfsplanung!#REF!,0,IF('Kalk. int.'!AL$5&gt;12-#REF!+Kapitalbedarfsplanung!#REF!,0,Kapitalbedarfsplanung!#REF!))</f>
        <v>#REF!</v>
      </c>
      <c r="AM12" s="352" t="e">
        <f>IF(AM$5&lt;12-#REF!+Kapitalbedarfsplanung!#REF!,0,IF('Kalk. int.'!AM$5&gt;12-#REF!+Kapitalbedarfsplanung!#REF!,0,Kapitalbedarfsplanung!#REF!))</f>
        <v>#REF!</v>
      </c>
    </row>
    <row r="13" spans="2:39" ht="15.75">
      <c r="B13" s="332" t="s">
        <v>1421</v>
      </c>
      <c r="C13" s="375"/>
      <c r="D13" s="351" t="e">
        <f>IF(D$5&lt;12-#REF!+Kapitalbedarfsplanung!#REF!,0,IF('Kalk. int.'!D$5&gt;12-#REF!+Kapitalbedarfsplanung!#REF!,0,Kapitalbedarfsplanung!#REF!))</f>
        <v>#REF!</v>
      </c>
      <c r="E13" s="161" t="e">
        <f>IF(E$5&lt;12-#REF!+Kapitalbedarfsplanung!#REF!,0,IF('Kalk. int.'!E$5&gt;12-#REF!+Kapitalbedarfsplanung!#REF!,0,Kapitalbedarfsplanung!#REF!))</f>
        <v>#REF!</v>
      </c>
      <c r="F13" s="161" t="e">
        <f>IF(F$5&lt;12-#REF!+Kapitalbedarfsplanung!#REF!,0,IF('Kalk. int.'!F$5&gt;12-#REF!+Kapitalbedarfsplanung!#REF!,0,Kapitalbedarfsplanung!#REF!))</f>
        <v>#REF!</v>
      </c>
      <c r="G13" s="161" t="e">
        <f>IF(G$5&lt;12-#REF!+Kapitalbedarfsplanung!#REF!,0,IF('Kalk. int.'!G$5&gt;12-#REF!+Kapitalbedarfsplanung!#REF!,0,Kapitalbedarfsplanung!#REF!))</f>
        <v>#REF!</v>
      </c>
      <c r="H13" s="161" t="e">
        <f>IF(H$5&lt;12-#REF!+Kapitalbedarfsplanung!#REF!,0,IF('Kalk. int.'!H$5&gt;12-#REF!+Kapitalbedarfsplanung!#REF!,0,Kapitalbedarfsplanung!#REF!))</f>
        <v>#REF!</v>
      </c>
      <c r="I13" s="161" t="e">
        <f>IF(I$5&lt;12-#REF!+Kapitalbedarfsplanung!#REF!,0,IF('Kalk. int.'!I$5&gt;12-#REF!+Kapitalbedarfsplanung!#REF!,0,Kapitalbedarfsplanung!#REF!))</f>
        <v>#REF!</v>
      </c>
      <c r="J13" s="161" t="e">
        <f>IF(J$5&lt;12-#REF!+Kapitalbedarfsplanung!#REF!,0,IF('Kalk. int.'!J$5&gt;12-#REF!+Kapitalbedarfsplanung!#REF!,0,Kapitalbedarfsplanung!#REF!))</f>
        <v>#REF!</v>
      </c>
      <c r="K13" s="161" t="e">
        <f>IF(K$5&lt;12-#REF!+Kapitalbedarfsplanung!#REF!,0,IF('Kalk. int.'!K$5&gt;12-#REF!+Kapitalbedarfsplanung!#REF!,0,Kapitalbedarfsplanung!#REF!))</f>
        <v>#REF!</v>
      </c>
      <c r="L13" s="161" t="e">
        <f>IF(L$5&lt;12-#REF!+Kapitalbedarfsplanung!#REF!,0,IF('Kalk. int.'!L$5&gt;12-#REF!+Kapitalbedarfsplanung!#REF!,0,Kapitalbedarfsplanung!#REF!))</f>
        <v>#REF!</v>
      </c>
      <c r="M13" s="161" t="e">
        <f>IF(M$5&lt;12-#REF!+Kapitalbedarfsplanung!#REF!,0,IF('Kalk. int.'!M$5&gt;12-#REF!+Kapitalbedarfsplanung!#REF!,0,Kapitalbedarfsplanung!#REF!))</f>
        <v>#REF!</v>
      </c>
      <c r="N13" s="161" t="e">
        <f>IF(N$5&lt;12-#REF!+Kapitalbedarfsplanung!#REF!,0,IF('Kalk. int.'!N$5&gt;12-#REF!+Kapitalbedarfsplanung!#REF!,0,Kapitalbedarfsplanung!#REF!))</f>
        <v>#REF!</v>
      </c>
      <c r="O13" s="161" t="e">
        <f>IF(O$5&lt;12-#REF!+Kapitalbedarfsplanung!#REF!,0,IF('Kalk. int.'!O$5&gt;12-#REF!+Kapitalbedarfsplanung!#REF!,0,Kapitalbedarfsplanung!#REF!))</f>
        <v>#REF!</v>
      </c>
      <c r="P13" s="161" t="e">
        <f>IF(P$5&lt;12-#REF!+Kapitalbedarfsplanung!#REF!,0,IF('Kalk. int.'!P$5&gt;12-#REF!+Kapitalbedarfsplanung!#REF!,0,Kapitalbedarfsplanung!#REF!))</f>
        <v>#REF!</v>
      </c>
      <c r="Q13" s="161" t="e">
        <f>IF(Q$5&lt;12-#REF!+Kapitalbedarfsplanung!#REF!,0,IF('Kalk. int.'!Q$5&gt;12-#REF!+Kapitalbedarfsplanung!#REF!,0,Kapitalbedarfsplanung!#REF!))</f>
        <v>#REF!</v>
      </c>
      <c r="R13" s="161" t="e">
        <f>IF(R$5&lt;12-#REF!+Kapitalbedarfsplanung!#REF!,0,IF('Kalk. int.'!R$5&gt;12-#REF!+Kapitalbedarfsplanung!#REF!,0,Kapitalbedarfsplanung!#REF!))</f>
        <v>#REF!</v>
      </c>
      <c r="S13" s="161" t="e">
        <f>IF(S$5&lt;12-#REF!+Kapitalbedarfsplanung!#REF!,0,IF('Kalk. int.'!S$5&gt;12-#REF!+Kapitalbedarfsplanung!#REF!,0,Kapitalbedarfsplanung!#REF!))</f>
        <v>#REF!</v>
      </c>
      <c r="T13" s="161" t="e">
        <f>IF(T$5&lt;12-#REF!+Kapitalbedarfsplanung!#REF!,0,IF('Kalk. int.'!T$5&gt;12-#REF!+Kapitalbedarfsplanung!#REF!,0,Kapitalbedarfsplanung!#REF!))</f>
        <v>#REF!</v>
      </c>
      <c r="U13" s="161" t="e">
        <f>IF(U$5&lt;12-#REF!+Kapitalbedarfsplanung!#REF!,0,IF('Kalk. int.'!U$5&gt;12-#REF!+Kapitalbedarfsplanung!#REF!,0,Kapitalbedarfsplanung!#REF!))</f>
        <v>#REF!</v>
      </c>
      <c r="V13" s="161" t="e">
        <f>IF(V$5&lt;12-#REF!+Kapitalbedarfsplanung!#REF!,0,IF('Kalk. int.'!V$5&gt;12-#REF!+Kapitalbedarfsplanung!#REF!,0,Kapitalbedarfsplanung!#REF!))</f>
        <v>#REF!</v>
      </c>
      <c r="W13" s="161" t="e">
        <f>IF(W$5&lt;12-#REF!+Kapitalbedarfsplanung!#REF!,0,IF('Kalk. int.'!W$5&gt;12-#REF!+Kapitalbedarfsplanung!#REF!,0,Kapitalbedarfsplanung!#REF!))</f>
        <v>#REF!</v>
      </c>
      <c r="X13" s="161" t="e">
        <f>IF(X$5&lt;12-#REF!+Kapitalbedarfsplanung!#REF!,0,IF('Kalk. int.'!X$5&gt;12-#REF!+Kapitalbedarfsplanung!#REF!,0,Kapitalbedarfsplanung!#REF!))</f>
        <v>#REF!</v>
      </c>
      <c r="Y13" s="161" t="e">
        <f>IF(Y$5&lt;12-#REF!+Kapitalbedarfsplanung!#REF!,0,IF('Kalk. int.'!Y$5&gt;12-#REF!+Kapitalbedarfsplanung!#REF!,0,Kapitalbedarfsplanung!#REF!))</f>
        <v>#REF!</v>
      </c>
      <c r="Z13" s="161" t="e">
        <f>IF(Z$5&lt;12-#REF!+Kapitalbedarfsplanung!#REF!,0,IF('Kalk. int.'!Z$5&gt;12-#REF!+Kapitalbedarfsplanung!#REF!,0,Kapitalbedarfsplanung!#REF!))</f>
        <v>#REF!</v>
      </c>
      <c r="AA13" s="161" t="e">
        <f>IF(AA$5&lt;12-#REF!+Kapitalbedarfsplanung!#REF!,0,IF('Kalk. int.'!AA$5&gt;12-#REF!+Kapitalbedarfsplanung!#REF!,0,Kapitalbedarfsplanung!#REF!))</f>
        <v>#REF!</v>
      </c>
      <c r="AB13" s="161" t="e">
        <f>IF(AB$5&lt;12-#REF!+Kapitalbedarfsplanung!#REF!,0,IF('Kalk. int.'!AB$5&gt;12-#REF!+Kapitalbedarfsplanung!#REF!,0,Kapitalbedarfsplanung!#REF!))</f>
        <v>#REF!</v>
      </c>
      <c r="AC13" s="161" t="e">
        <f>IF(AC$5&lt;12-#REF!+Kapitalbedarfsplanung!#REF!,0,IF('Kalk. int.'!AC$5&gt;12-#REF!+Kapitalbedarfsplanung!#REF!,0,Kapitalbedarfsplanung!#REF!))</f>
        <v>#REF!</v>
      </c>
      <c r="AD13" s="161" t="e">
        <f>IF(AD$5&lt;12-#REF!+Kapitalbedarfsplanung!#REF!,0,IF('Kalk. int.'!AD$5&gt;12-#REF!+Kapitalbedarfsplanung!#REF!,0,Kapitalbedarfsplanung!#REF!))</f>
        <v>#REF!</v>
      </c>
      <c r="AE13" s="161" t="e">
        <f>IF(AE$5&lt;12-#REF!+Kapitalbedarfsplanung!#REF!,0,IF('Kalk. int.'!AE$5&gt;12-#REF!+Kapitalbedarfsplanung!#REF!,0,Kapitalbedarfsplanung!#REF!))</f>
        <v>#REF!</v>
      </c>
      <c r="AF13" s="161" t="e">
        <f>IF(AF$5&lt;12-#REF!+Kapitalbedarfsplanung!#REF!,0,IF('Kalk. int.'!AF$5&gt;12-#REF!+Kapitalbedarfsplanung!#REF!,0,Kapitalbedarfsplanung!#REF!))</f>
        <v>#REF!</v>
      </c>
      <c r="AG13" s="161" t="e">
        <f>IF(AG$5&lt;12-#REF!+Kapitalbedarfsplanung!#REF!,0,IF('Kalk. int.'!AG$5&gt;12-#REF!+Kapitalbedarfsplanung!#REF!,0,Kapitalbedarfsplanung!#REF!))</f>
        <v>#REF!</v>
      </c>
      <c r="AH13" s="161" t="e">
        <f>IF(AH$5&lt;12-#REF!+Kapitalbedarfsplanung!#REF!,0,IF('Kalk. int.'!AH$5&gt;12-#REF!+Kapitalbedarfsplanung!#REF!,0,Kapitalbedarfsplanung!#REF!))</f>
        <v>#REF!</v>
      </c>
      <c r="AI13" s="161" t="e">
        <f>IF(AI$5&lt;12-#REF!+Kapitalbedarfsplanung!#REF!,0,IF('Kalk. int.'!AI$5&gt;12-#REF!+Kapitalbedarfsplanung!#REF!,0,Kapitalbedarfsplanung!#REF!))</f>
        <v>#REF!</v>
      </c>
      <c r="AJ13" s="161" t="e">
        <f>IF(AJ$5&lt;12-#REF!+Kapitalbedarfsplanung!#REF!,0,IF('Kalk. int.'!AJ$5&gt;12-#REF!+Kapitalbedarfsplanung!#REF!,0,Kapitalbedarfsplanung!#REF!))</f>
        <v>#REF!</v>
      </c>
      <c r="AK13" s="161" t="e">
        <f>IF(AK$5&lt;12-#REF!+Kapitalbedarfsplanung!#REF!,0,IF('Kalk. int.'!AK$5&gt;12-#REF!+Kapitalbedarfsplanung!#REF!,0,Kapitalbedarfsplanung!#REF!))</f>
        <v>#REF!</v>
      </c>
      <c r="AL13" s="161" t="e">
        <f>IF(AL$5&lt;12-#REF!+Kapitalbedarfsplanung!#REF!,0,IF('Kalk. int.'!AL$5&gt;12-#REF!+Kapitalbedarfsplanung!#REF!,0,Kapitalbedarfsplanung!#REF!))</f>
        <v>#REF!</v>
      </c>
      <c r="AM13" s="352" t="e">
        <f>IF(AM$5&lt;12-#REF!+Kapitalbedarfsplanung!#REF!,0,IF('Kalk. int.'!AM$5&gt;12-#REF!+Kapitalbedarfsplanung!#REF!,0,Kapitalbedarfsplanung!#REF!))</f>
        <v>#REF!</v>
      </c>
    </row>
    <row r="14" spans="2:39" ht="15">
      <c r="B14" s="333" t="s">
        <v>1423</v>
      </c>
      <c r="C14" s="377" t="s">
        <v>10</v>
      </c>
      <c r="D14" s="35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352"/>
    </row>
    <row r="15" spans="2:39" ht="15">
      <c r="B15" s="333" t="s">
        <v>1422</v>
      </c>
      <c r="C15" s="377"/>
      <c r="D15" s="351" t="e">
        <f>IF(D$5&lt;12-#REF!+Kapitalbedarfsplanung!#REF!,0,IF('Kalk. int.'!D$5&gt;12-#REF!+Kapitalbedarfsplanung!#REF!,0,Kapitalbedarfsplanung!#REF!))</f>
        <v>#REF!</v>
      </c>
      <c r="E15" s="161" t="e">
        <f>IF(E$5&lt;12-#REF!+Kapitalbedarfsplanung!#REF!,0,IF('Kalk. int.'!E$5&gt;12-#REF!+Kapitalbedarfsplanung!#REF!,0,Kapitalbedarfsplanung!#REF!))</f>
        <v>#REF!</v>
      </c>
      <c r="F15" s="161" t="e">
        <f>IF(F$5&lt;12-#REF!+Kapitalbedarfsplanung!#REF!,0,IF('Kalk. int.'!F$5&gt;12-#REF!+Kapitalbedarfsplanung!#REF!,0,Kapitalbedarfsplanung!#REF!))</f>
        <v>#REF!</v>
      </c>
      <c r="G15" s="161" t="e">
        <f>IF(G$5&lt;12-#REF!+Kapitalbedarfsplanung!#REF!,0,IF('Kalk. int.'!G$5&gt;12-#REF!+Kapitalbedarfsplanung!#REF!,0,Kapitalbedarfsplanung!#REF!))</f>
        <v>#REF!</v>
      </c>
      <c r="H15" s="161" t="e">
        <f>IF(H$5&lt;12-#REF!+Kapitalbedarfsplanung!#REF!,0,IF('Kalk. int.'!H$5&gt;12-#REF!+Kapitalbedarfsplanung!#REF!,0,Kapitalbedarfsplanung!#REF!))</f>
        <v>#REF!</v>
      </c>
      <c r="I15" s="161" t="e">
        <f>IF(I$5&lt;12-#REF!+Kapitalbedarfsplanung!#REF!,0,IF('Kalk. int.'!I$5&gt;12-#REF!+Kapitalbedarfsplanung!#REF!,0,Kapitalbedarfsplanung!#REF!))</f>
        <v>#REF!</v>
      </c>
      <c r="J15" s="161" t="e">
        <f>IF(J$5&lt;12-#REF!+Kapitalbedarfsplanung!#REF!,0,IF('Kalk. int.'!J$5&gt;12-#REF!+Kapitalbedarfsplanung!#REF!,0,Kapitalbedarfsplanung!#REF!))</f>
        <v>#REF!</v>
      </c>
      <c r="K15" s="161" t="e">
        <f>IF(K$5&lt;12-#REF!+Kapitalbedarfsplanung!#REF!,0,IF('Kalk. int.'!K$5&gt;12-#REF!+Kapitalbedarfsplanung!#REF!,0,Kapitalbedarfsplanung!#REF!))</f>
        <v>#REF!</v>
      </c>
      <c r="L15" s="161" t="e">
        <f>IF(L$5&lt;12-#REF!+Kapitalbedarfsplanung!#REF!,0,IF('Kalk. int.'!L$5&gt;12-#REF!+Kapitalbedarfsplanung!#REF!,0,Kapitalbedarfsplanung!#REF!))</f>
        <v>#REF!</v>
      </c>
      <c r="M15" s="161" t="e">
        <f>IF(M$5&lt;12-#REF!+Kapitalbedarfsplanung!#REF!,0,IF('Kalk. int.'!M$5&gt;12-#REF!+Kapitalbedarfsplanung!#REF!,0,Kapitalbedarfsplanung!#REF!))</f>
        <v>#REF!</v>
      </c>
      <c r="N15" s="161" t="e">
        <f>IF(N$5&lt;12-#REF!+Kapitalbedarfsplanung!#REF!,0,IF('Kalk. int.'!N$5&gt;12-#REF!+Kapitalbedarfsplanung!#REF!,0,Kapitalbedarfsplanung!#REF!))</f>
        <v>#REF!</v>
      </c>
      <c r="O15" s="161" t="e">
        <f>IF(O$5&lt;12-#REF!+Kapitalbedarfsplanung!#REF!,0,IF('Kalk. int.'!O$5&gt;12-#REF!+Kapitalbedarfsplanung!#REF!,0,Kapitalbedarfsplanung!#REF!))</f>
        <v>#REF!</v>
      </c>
      <c r="P15" s="161" t="e">
        <f>IF(P$5&lt;12-#REF!+Kapitalbedarfsplanung!#REF!,0,IF('Kalk. int.'!P$5&gt;12-#REF!+Kapitalbedarfsplanung!#REF!,0,Kapitalbedarfsplanung!#REF!))</f>
        <v>#REF!</v>
      </c>
      <c r="Q15" s="161" t="e">
        <f>IF(Q$5&lt;12-#REF!+Kapitalbedarfsplanung!#REF!,0,IF('Kalk. int.'!Q$5&gt;12-#REF!+Kapitalbedarfsplanung!#REF!,0,Kapitalbedarfsplanung!#REF!))</f>
        <v>#REF!</v>
      </c>
      <c r="R15" s="161" t="e">
        <f>IF(R$5&lt;12-#REF!+Kapitalbedarfsplanung!#REF!,0,IF('Kalk. int.'!R$5&gt;12-#REF!+Kapitalbedarfsplanung!#REF!,0,Kapitalbedarfsplanung!#REF!))</f>
        <v>#REF!</v>
      </c>
      <c r="S15" s="161" t="e">
        <f>IF(S$5&lt;12-#REF!+Kapitalbedarfsplanung!#REF!,0,IF('Kalk. int.'!S$5&gt;12-#REF!+Kapitalbedarfsplanung!#REF!,0,Kapitalbedarfsplanung!#REF!))</f>
        <v>#REF!</v>
      </c>
      <c r="T15" s="161" t="e">
        <f>IF(T$5&lt;12-#REF!+Kapitalbedarfsplanung!#REF!,0,IF('Kalk. int.'!T$5&gt;12-#REF!+Kapitalbedarfsplanung!#REF!,0,Kapitalbedarfsplanung!#REF!))</f>
        <v>#REF!</v>
      </c>
      <c r="U15" s="161" t="e">
        <f>IF(U$5&lt;12-#REF!+Kapitalbedarfsplanung!#REF!,0,IF('Kalk. int.'!U$5&gt;12-#REF!+Kapitalbedarfsplanung!#REF!,0,Kapitalbedarfsplanung!#REF!))</f>
        <v>#REF!</v>
      </c>
      <c r="V15" s="161" t="e">
        <f>IF(V$5&lt;12-#REF!+Kapitalbedarfsplanung!#REF!,0,IF('Kalk. int.'!V$5&gt;12-#REF!+Kapitalbedarfsplanung!#REF!,0,Kapitalbedarfsplanung!#REF!))</f>
        <v>#REF!</v>
      </c>
      <c r="W15" s="161" t="e">
        <f>IF(W$5&lt;12-#REF!+Kapitalbedarfsplanung!#REF!,0,IF('Kalk. int.'!W$5&gt;12-#REF!+Kapitalbedarfsplanung!#REF!,0,Kapitalbedarfsplanung!#REF!))</f>
        <v>#REF!</v>
      </c>
      <c r="X15" s="161" t="e">
        <f>IF(X$5&lt;12-#REF!+Kapitalbedarfsplanung!#REF!,0,IF('Kalk. int.'!X$5&gt;12-#REF!+Kapitalbedarfsplanung!#REF!,0,Kapitalbedarfsplanung!#REF!))</f>
        <v>#REF!</v>
      </c>
      <c r="Y15" s="161" t="e">
        <f>IF(Y$5&lt;12-#REF!+Kapitalbedarfsplanung!#REF!,0,IF('Kalk. int.'!Y$5&gt;12-#REF!+Kapitalbedarfsplanung!#REF!,0,Kapitalbedarfsplanung!#REF!))</f>
        <v>#REF!</v>
      </c>
      <c r="Z15" s="161" t="e">
        <f>IF(Z$5&lt;12-#REF!+Kapitalbedarfsplanung!#REF!,0,IF('Kalk. int.'!Z$5&gt;12-#REF!+Kapitalbedarfsplanung!#REF!,0,Kapitalbedarfsplanung!#REF!))</f>
        <v>#REF!</v>
      </c>
      <c r="AA15" s="161" t="e">
        <f>IF(AA$5&lt;12-#REF!+Kapitalbedarfsplanung!#REF!,0,IF('Kalk. int.'!AA$5&gt;12-#REF!+Kapitalbedarfsplanung!#REF!,0,Kapitalbedarfsplanung!#REF!))</f>
        <v>#REF!</v>
      </c>
      <c r="AB15" s="161" t="e">
        <f>IF(AB$5&lt;12-#REF!+Kapitalbedarfsplanung!#REF!,0,IF('Kalk. int.'!AB$5&gt;12-#REF!+Kapitalbedarfsplanung!#REF!,0,Kapitalbedarfsplanung!#REF!))</f>
        <v>#REF!</v>
      </c>
      <c r="AC15" s="161" t="e">
        <f>IF(AC$5&lt;12-#REF!+Kapitalbedarfsplanung!#REF!,0,IF('Kalk. int.'!AC$5&gt;12-#REF!+Kapitalbedarfsplanung!#REF!,0,Kapitalbedarfsplanung!#REF!))</f>
        <v>#REF!</v>
      </c>
      <c r="AD15" s="161" t="e">
        <f>IF(AD$5&lt;12-#REF!+Kapitalbedarfsplanung!#REF!,0,IF('Kalk. int.'!AD$5&gt;12-#REF!+Kapitalbedarfsplanung!#REF!,0,Kapitalbedarfsplanung!#REF!))</f>
        <v>#REF!</v>
      </c>
      <c r="AE15" s="161" t="e">
        <f>IF(AE$5&lt;12-#REF!+Kapitalbedarfsplanung!#REF!,0,IF('Kalk. int.'!AE$5&gt;12-#REF!+Kapitalbedarfsplanung!#REF!,0,Kapitalbedarfsplanung!#REF!))</f>
        <v>#REF!</v>
      </c>
      <c r="AF15" s="161" t="e">
        <f>IF(AF$5&lt;12-#REF!+Kapitalbedarfsplanung!#REF!,0,IF('Kalk. int.'!AF$5&gt;12-#REF!+Kapitalbedarfsplanung!#REF!,0,Kapitalbedarfsplanung!#REF!))</f>
        <v>#REF!</v>
      </c>
      <c r="AG15" s="161" t="e">
        <f>IF(AG$5&lt;12-#REF!+Kapitalbedarfsplanung!#REF!,0,IF('Kalk. int.'!AG$5&gt;12-#REF!+Kapitalbedarfsplanung!#REF!,0,Kapitalbedarfsplanung!#REF!))</f>
        <v>#REF!</v>
      </c>
      <c r="AH15" s="161" t="e">
        <f>IF(AH$5&lt;12-#REF!+Kapitalbedarfsplanung!#REF!,0,IF('Kalk. int.'!AH$5&gt;12-#REF!+Kapitalbedarfsplanung!#REF!,0,Kapitalbedarfsplanung!#REF!))</f>
        <v>#REF!</v>
      </c>
      <c r="AI15" s="161" t="e">
        <f>IF(AI$5&lt;12-#REF!+Kapitalbedarfsplanung!#REF!,0,IF('Kalk. int.'!AI$5&gt;12-#REF!+Kapitalbedarfsplanung!#REF!,0,Kapitalbedarfsplanung!#REF!))</f>
        <v>#REF!</v>
      </c>
      <c r="AJ15" s="161" t="e">
        <f>IF(AJ$5&lt;12-#REF!+Kapitalbedarfsplanung!#REF!,0,IF('Kalk. int.'!AJ$5&gt;12-#REF!+Kapitalbedarfsplanung!#REF!,0,Kapitalbedarfsplanung!#REF!))</f>
        <v>#REF!</v>
      </c>
      <c r="AK15" s="161" t="e">
        <f>IF(AK$5&lt;12-#REF!+Kapitalbedarfsplanung!#REF!,0,IF('Kalk. int.'!AK$5&gt;12-#REF!+Kapitalbedarfsplanung!#REF!,0,Kapitalbedarfsplanung!#REF!))</f>
        <v>#REF!</v>
      </c>
      <c r="AL15" s="161" t="e">
        <f>IF(AL$5&lt;12-#REF!+Kapitalbedarfsplanung!#REF!,0,IF('Kalk. int.'!AL$5&gt;12-#REF!+Kapitalbedarfsplanung!#REF!,0,Kapitalbedarfsplanung!#REF!))</f>
        <v>#REF!</v>
      </c>
      <c r="AM15" s="352" t="e">
        <f>IF(AM$5&lt;12-#REF!+Kapitalbedarfsplanung!#REF!,0,IF('Kalk. int.'!AM$5&gt;12-#REF!+Kapitalbedarfsplanung!#REF!,0,Kapitalbedarfsplanung!#REF!))</f>
        <v>#REF!</v>
      </c>
    </row>
    <row r="16" spans="2:39" ht="15">
      <c r="B16" s="333" t="s">
        <v>1422</v>
      </c>
      <c r="C16" s="377"/>
      <c r="D16" s="351" t="e">
        <f>IF(D$5&lt;12-#REF!+Kapitalbedarfsplanung!#REF!,0,IF('Kalk. int.'!D$5&gt;12-#REF!+Kapitalbedarfsplanung!#REF!,0,Kapitalbedarfsplanung!#REF!))</f>
        <v>#REF!</v>
      </c>
      <c r="E16" s="161" t="e">
        <f>IF(E$5&lt;12-#REF!+Kapitalbedarfsplanung!#REF!,0,IF('Kalk. int.'!E$5&gt;12-#REF!+Kapitalbedarfsplanung!#REF!,0,Kapitalbedarfsplanung!#REF!))</f>
        <v>#REF!</v>
      </c>
      <c r="F16" s="161" t="e">
        <f>IF(F$5&lt;12-#REF!+Kapitalbedarfsplanung!#REF!,0,IF('Kalk. int.'!F$5&gt;12-#REF!+Kapitalbedarfsplanung!#REF!,0,Kapitalbedarfsplanung!#REF!))</f>
        <v>#REF!</v>
      </c>
      <c r="G16" s="161" t="e">
        <f>IF(G$5&lt;12-#REF!+Kapitalbedarfsplanung!#REF!,0,IF('Kalk. int.'!G$5&gt;12-#REF!+Kapitalbedarfsplanung!#REF!,0,Kapitalbedarfsplanung!#REF!))</f>
        <v>#REF!</v>
      </c>
      <c r="H16" s="161" t="e">
        <f>IF(H$5&lt;12-#REF!+Kapitalbedarfsplanung!#REF!,0,IF('Kalk. int.'!H$5&gt;12-#REF!+Kapitalbedarfsplanung!#REF!,0,Kapitalbedarfsplanung!#REF!))</f>
        <v>#REF!</v>
      </c>
      <c r="I16" s="161" t="e">
        <f>IF(I$5&lt;12-#REF!+Kapitalbedarfsplanung!#REF!,0,IF('Kalk. int.'!I$5&gt;12-#REF!+Kapitalbedarfsplanung!#REF!,0,Kapitalbedarfsplanung!#REF!))</f>
        <v>#REF!</v>
      </c>
      <c r="J16" s="161" t="e">
        <f>IF(J$5&lt;12-#REF!+Kapitalbedarfsplanung!#REF!,0,IF('Kalk. int.'!J$5&gt;12-#REF!+Kapitalbedarfsplanung!#REF!,0,Kapitalbedarfsplanung!#REF!))</f>
        <v>#REF!</v>
      </c>
      <c r="K16" s="161" t="e">
        <f>IF(K$5&lt;12-#REF!+Kapitalbedarfsplanung!#REF!,0,IF('Kalk. int.'!K$5&gt;12-#REF!+Kapitalbedarfsplanung!#REF!,0,Kapitalbedarfsplanung!#REF!))</f>
        <v>#REF!</v>
      </c>
      <c r="L16" s="161" t="e">
        <f>IF(L$5&lt;12-#REF!+Kapitalbedarfsplanung!#REF!,0,IF('Kalk. int.'!L$5&gt;12-#REF!+Kapitalbedarfsplanung!#REF!,0,Kapitalbedarfsplanung!#REF!))</f>
        <v>#REF!</v>
      </c>
      <c r="M16" s="161" t="e">
        <f>IF(M$5&lt;12-#REF!+Kapitalbedarfsplanung!#REF!,0,IF('Kalk. int.'!M$5&gt;12-#REF!+Kapitalbedarfsplanung!#REF!,0,Kapitalbedarfsplanung!#REF!))</f>
        <v>#REF!</v>
      </c>
      <c r="N16" s="161" t="e">
        <f>IF(N$5&lt;12-#REF!+Kapitalbedarfsplanung!#REF!,0,IF('Kalk. int.'!N$5&gt;12-#REF!+Kapitalbedarfsplanung!#REF!,0,Kapitalbedarfsplanung!#REF!))</f>
        <v>#REF!</v>
      </c>
      <c r="O16" s="161" t="e">
        <f>IF(O$5&lt;12-#REF!+Kapitalbedarfsplanung!#REF!,0,IF('Kalk. int.'!O$5&gt;12-#REF!+Kapitalbedarfsplanung!#REF!,0,Kapitalbedarfsplanung!#REF!))</f>
        <v>#REF!</v>
      </c>
      <c r="P16" s="161" t="e">
        <f>IF(P$5&lt;12-#REF!+Kapitalbedarfsplanung!#REF!,0,IF('Kalk. int.'!P$5&gt;12-#REF!+Kapitalbedarfsplanung!#REF!,0,Kapitalbedarfsplanung!#REF!))</f>
        <v>#REF!</v>
      </c>
      <c r="Q16" s="161" t="e">
        <f>IF(Q$5&lt;12-#REF!+Kapitalbedarfsplanung!#REF!,0,IF('Kalk. int.'!Q$5&gt;12-#REF!+Kapitalbedarfsplanung!#REF!,0,Kapitalbedarfsplanung!#REF!))</f>
        <v>#REF!</v>
      </c>
      <c r="R16" s="161" t="e">
        <f>IF(R$5&lt;12-#REF!+Kapitalbedarfsplanung!#REF!,0,IF('Kalk. int.'!R$5&gt;12-#REF!+Kapitalbedarfsplanung!#REF!,0,Kapitalbedarfsplanung!#REF!))</f>
        <v>#REF!</v>
      </c>
      <c r="S16" s="161" t="e">
        <f>IF(S$5&lt;12-#REF!+Kapitalbedarfsplanung!#REF!,0,IF('Kalk. int.'!S$5&gt;12-#REF!+Kapitalbedarfsplanung!#REF!,0,Kapitalbedarfsplanung!#REF!))</f>
        <v>#REF!</v>
      </c>
      <c r="T16" s="161" t="e">
        <f>IF(T$5&lt;12-#REF!+Kapitalbedarfsplanung!#REF!,0,IF('Kalk. int.'!T$5&gt;12-#REF!+Kapitalbedarfsplanung!#REF!,0,Kapitalbedarfsplanung!#REF!))</f>
        <v>#REF!</v>
      </c>
      <c r="U16" s="161" t="e">
        <f>IF(U$5&lt;12-#REF!+Kapitalbedarfsplanung!#REF!,0,IF('Kalk. int.'!U$5&gt;12-#REF!+Kapitalbedarfsplanung!#REF!,0,Kapitalbedarfsplanung!#REF!))</f>
        <v>#REF!</v>
      </c>
      <c r="V16" s="161" t="e">
        <f>IF(V$5&lt;12-#REF!+Kapitalbedarfsplanung!#REF!,0,IF('Kalk. int.'!V$5&gt;12-#REF!+Kapitalbedarfsplanung!#REF!,0,Kapitalbedarfsplanung!#REF!))</f>
        <v>#REF!</v>
      </c>
      <c r="W16" s="161" t="e">
        <f>IF(W$5&lt;12-#REF!+Kapitalbedarfsplanung!#REF!,0,IF('Kalk. int.'!W$5&gt;12-#REF!+Kapitalbedarfsplanung!#REF!,0,Kapitalbedarfsplanung!#REF!))</f>
        <v>#REF!</v>
      </c>
      <c r="X16" s="161" t="e">
        <f>IF(X$5&lt;12-#REF!+Kapitalbedarfsplanung!#REF!,0,IF('Kalk. int.'!X$5&gt;12-#REF!+Kapitalbedarfsplanung!#REF!,0,Kapitalbedarfsplanung!#REF!))</f>
        <v>#REF!</v>
      </c>
      <c r="Y16" s="161" t="e">
        <f>IF(Y$5&lt;12-#REF!+Kapitalbedarfsplanung!#REF!,0,IF('Kalk. int.'!Y$5&gt;12-#REF!+Kapitalbedarfsplanung!#REF!,0,Kapitalbedarfsplanung!#REF!))</f>
        <v>#REF!</v>
      </c>
      <c r="Z16" s="161" t="e">
        <f>IF(Z$5&lt;12-#REF!+Kapitalbedarfsplanung!#REF!,0,IF('Kalk. int.'!Z$5&gt;12-#REF!+Kapitalbedarfsplanung!#REF!,0,Kapitalbedarfsplanung!#REF!))</f>
        <v>#REF!</v>
      </c>
      <c r="AA16" s="161" t="e">
        <f>IF(AA$5&lt;12-#REF!+Kapitalbedarfsplanung!#REF!,0,IF('Kalk. int.'!AA$5&gt;12-#REF!+Kapitalbedarfsplanung!#REF!,0,Kapitalbedarfsplanung!#REF!))</f>
        <v>#REF!</v>
      </c>
      <c r="AB16" s="161" t="e">
        <f>IF(AB$5&lt;12-#REF!+Kapitalbedarfsplanung!#REF!,0,IF('Kalk. int.'!AB$5&gt;12-#REF!+Kapitalbedarfsplanung!#REF!,0,Kapitalbedarfsplanung!#REF!))</f>
        <v>#REF!</v>
      </c>
      <c r="AC16" s="161" t="e">
        <f>IF(AC$5&lt;12-#REF!+Kapitalbedarfsplanung!#REF!,0,IF('Kalk. int.'!AC$5&gt;12-#REF!+Kapitalbedarfsplanung!#REF!,0,Kapitalbedarfsplanung!#REF!))</f>
        <v>#REF!</v>
      </c>
      <c r="AD16" s="161" t="e">
        <f>IF(AD$5&lt;12-#REF!+Kapitalbedarfsplanung!#REF!,0,IF('Kalk. int.'!AD$5&gt;12-#REF!+Kapitalbedarfsplanung!#REF!,0,Kapitalbedarfsplanung!#REF!))</f>
        <v>#REF!</v>
      </c>
      <c r="AE16" s="161" t="e">
        <f>IF(AE$5&lt;12-#REF!+Kapitalbedarfsplanung!#REF!,0,IF('Kalk. int.'!AE$5&gt;12-#REF!+Kapitalbedarfsplanung!#REF!,0,Kapitalbedarfsplanung!#REF!))</f>
        <v>#REF!</v>
      </c>
      <c r="AF16" s="161" t="e">
        <f>IF(AF$5&lt;12-#REF!+Kapitalbedarfsplanung!#REF!,0,IF('Kalk. int.'!AF$5&gt;12-#REF!+Kapitalbedarfsplanung!#REF!,0,Kapitalbedarfsplanung!#REF!))</f>
        <v>#REF!</v>
      </c>
      <c r="AG16" s="161" t="e">
        <f>IF(AG$5&lt;12-#REF!+Kapitalbedarfsplanung!#REF!,0,IF('Kalk. int.'!AG$5&gt;12-#REF!+Kapitalbedarfsplanung!#REF!,0,Kapitalbedarfsplanung!#REF!))</f>
        <v>#REF!</v>
      </c>
      <c r="AH16" s="161" t="e">
        <f>IF(AH$5&lt;12-#REF!+Kapitalbedarfsplanung!#REF!,0,IF('Kalk. int.'!AH$5&gt;12-#REF!+Kapitalbedarfsplanung!#REF!,0,Kapitalbedarfsplanung!#REF!))</f>
        <v>#REF!</v>
      </c>
      <c r="AI16" s="161" t="e">
        <f>IF(AI$5&lt;12-#REF!+Kapitalbedarfsplanung!#REF!,0,IF('Kalk. int.'!AI$5&gt;12-#REF!+Kapitalbedarfsplanung!#REF!,0,Kapitalbedarfsplanung!#REF!))</f>
        <v>#REF!</v>
      </c>
      <c r="AJ16" s="161" t="e">
        <f>IF(AJ$5&lt;12-#REF!+Kapitalbedarfsplanung!#REF!,0,IF('Kalk. int.'!AJ$5&gt;12-#REF!+Kapitalbedarfsplanung!#REF!,0,Kapitalbedarfsplanung!#REF!))</f>
        <v>#REF!</v>
      </c>
      <c r="AK16" s="161" t="e">
        <f>IF(AK$5&lt;12-#REF!+Kapitalbedarfsplanung!#REF!,0,IF('Kalk. int.'!AK$5&gt;12-#REF!+Kapitalbedarfsplanung!#REF!,0,Kapitalbedarfsplanung!#REF!))</f>
        <v>#REF!</v>
      </c>
      <c r="AL16" s="161" t="e">
        <f>IF(AL$5&lt;12-#REF!+Kapitalbedarfsplanung!#REF!,0,IF('Kalk. int.'!AL$5&gt;12-#REF!+Kapitalbedarfsplanung!#REF!,0,Kapitalbedarfsplanung!#REF!))</f>
        <v>#REF!</v>
      </c>
      <c r="AM16" s="352" t="e">
        <f>IF(AM$5&lt;12-#REF!+Kapitalbedarfsplanung!#REF!,0,IF('Kalk. int.'!AM$5&gt;12-#REF!+Kapitalbedarfsplanung!#REF!,0,Kapitalbedarfsplanung!#REF!))</f>
        <v>#REF!</v>
      </c>
    </row>
    <row r="17" spans="2:39" ht="15">
      <c r="B17" s="333" t="s">
        <v>1422</v>
      </c>
      <c r="C17" s="377"/>
      <c r="D17" s="351" t="e">
        <f>IF(D$5&lt;12-#REF!+Kapitalbedarfsplanung!#REF!,0,IF('Kalk. int.'!D$5&gt;12-#REF!+Kapitalbedarfsplanung!#REF!,0,Kapitalbedarfsplanung!#REF!))</f>
        <v>#REF!</v>
      </c>
      <c r="E17" s="161" t="e">
        <f>IF(E$5&lt;12-#REF!+Kapitalbedarfsplanung!#REF!,0,IF('Kalk. int.'!E$5&gt;12-#REF!+Kapitalbedarfsplanung!#REF!,0,Kapitalbedarfsplanung!#REF!))</f>
        <v>#REF!</v>
      </c>
      <c r="F17" s="161" t="e">
        <f>IF(F$5&lt;12-#REF!+Kapitalbedarfsplanung!#REF!,0,IF('Kalk. int.'!F$5&gt;12-#REF!+Kapitalbedarfsplanung!#REF!,0,Kapitalbedarfsplanung!#REF!))</f>
        <v>#REF!</v>
      </c>
      <c r="G17" s="161" t="e">
        <f>IF(G$5&lt;12-#REF!+Kapitalbedarfsplanung!#REF!,0,IF('Kalk. int.'!G$5&gt;12-#REF!+Kapitalbedarfsplanung!#REF!,0,Kapitalbedarfsplanung!#REF!))</f>
        <v>#REF!</v>
      </c>
      <c r="H17" s="161" t="e">
        <f>IF(H$5&lt;12-#REF!+Kapitalbedarfsplanung!#REF!,0,IF('Kalk. int.'!H$5&gt;12-#REF!+Kapitalbedarfsplanung!#REF!,0,Kapitalbedarfsplanung!#REF!))</f>
        <v>#REF!</v>
      </c>
      <c r="I17" s="161" t="e">
        <f>IF(I$5&lt;12-#REF!+Kapitalbedarfsplanung!#REF!,0,IF('Kalk. int.'!I$5&gt;12-#REF!+Kapitalbedarfsplanung!#REF!,0,Kapitalbedarfsplanung!#REF!))</f>
        <v>#REF!</v>
      </c>
      <c r="J17" s="161" t="e">
        <f>IF(J$5&lt;12-#REF!+Kapitalbedarfsplanung!#REF!,0,IF('Kalk. int.'!J$5&gt;12-#REF!+Kapitalbedarfsplanung!#REF!,0,Kapitalbedarfsplanung!#REF!))</f>
        <v>#REF!</v>
      </c>
      <c r="K17" s="161" t="e">
        <f>IF(K$5&lt;12-#REF!+Kapitalbedarfsplanung!#REF!,0,IF('Kalk. int.'!K$5&gt;12-#REF!+Kapitalbedarfsplanung!#REF!,0,Kapitalbedarfsplanung!#REF!))</f>
        <v>#REF!</v>
      </c>
      <c r="L17" s="161" t="e">
        <f>IF(L$5&lt;12-#REF!+Kapitalbedarfsplanung!#REF!,0,IF('Kalk. int.'!L$5&gt;12-#REF!+Kapitalbedarfsplanung!#REF!,0,Kapitalbedarfsplanung!#REF!))</f>
        <v>#REF!</v>
      </c>
      <c r="M17" s="161" t="e">
        <f>IF(M$5&lt;12-#REF!+Kapitalbedarfsplanung!#REF!,0,IF('Kalk. int.'!M$5&gt;12-#REF!+Kapitalbedarfsplanung!#REF!,0,Kapitalbedarfsplanung!#REF!))</f>
        <v>#REF!</v>
      </c>
      <c r="N17" s="161" t="e">
        <f>IF(N$5&lt;12-#REF!+Kapitalbedarfsplanung!#REF!,0,IF('Kalk. int.'!N$5&gt;12-#REF!+Kapitalbedarfsplanung!#REF!,0,Kapitalbedarfsplanung!#REF!))</f>
        <v>#REF!</v>
      </c>
      <c r="O17" s="161" t="e">
        <f>IF(O$5&lt;12-#REF!+Kapitalbedarfsplanung!#REF!,0,IF('Kalk. int.'!O$5&gt;12-#REF!+Kapitalbedarfsplanung!#REF!,0,Kapitalbedarfsplanung!#REF!))</f>
        <v>#REF!</v>
      </c>
      <c r="P17" s="161" t="e">
        <f>IF(P$5&lt;12-#REF!+Kapitalbedarfsplanung!#REF!,0,IF('Kalk. int.'!P$5&gt;12-#REF!+Kapitalbedarfsplanung!#REF!,0,Kapitalbedarfsplanung!#REF!))</f>
        <v>#REF!</v>
      </c>
      <c r="Q17" s="161" t="e">
        <f>IF(Q$5&lt;12-#REF!+Kapitalbedarfsplanung!#REF!,0,IF('Kalk. int.'!Q$5&gt;12-#REF!+Kapitalbedarfsplanung!#REF!,0,Kapitalbedarfsplanung!#REF!))</f>
        <v>#REF!</v>
      </c>
      <c r="R17" s="161" t="e">
        <f>IF(R$5&lt;12-#REF!+Kapitalbedarfsplanung!#REF!,0,IF('Kalk. int.'!R$5&gt;12-#REF!+Kapitalbedarfsplanung!#REF!,0,Kapitalbedarfsplanung!#REF!))</f>
        <v>#REF!</v>
      </c>
      <c r="S17" s="161" t="e">
        <f>IF(S$5&lt;12-#REF!+Kapitalbedarfsplanung!#REF!,0,IF('Kalk. int.'!S$5&gt;12-#REF!+Kapitalbedarfsplanung!#REF!,0,Kapitalbedarfsplanung!#REF!))</f>
        <v>#REF!</v>
      </c>
      <c r="T17" s="161" t="e">
        <f>IF(T$5&lt;12-#REF!+Kapitalbedarfsplanung!#REF!,0,IF('Kalk. int.'!T$5&gt;12-#REF!+Kapitalbedarfsplanung!#REF!,0,Kapitalbedarfsplanung!#REF!))</f>
        <v>#REF!</v>
      </c>
      <c r="U17" s="161" t="e">
        <f>IF(U$5&lt;12-#REF!+Kapitalbedarfsplanung!#REF!,0,IF('Kalk. int.'!U$5&gt;12-#REF!+Kapitalbedarfsplanung!#REF!,0,Kapitalbedarfsplanung!#REF!))</f>
        <v>#REF!</v>
      </c>
      <c r="V17" s="161" t="e">
        <f>IF(V$5&lt;12-#REF!+Kapitalbedarfsplanung!#REF!,0,IF('Kalk. int.'!V$5&gt;12-#REF!+Kapitalbedarfsplanung!#REF!,0,Kapitalbedarfsplanung!#REF!))</f>
        <v>#REF!</v>
      </c>
      <c r="W17" s="161" t="e">
        <f>IF(W$5&lt;12-#REF!+Kapitalbedarfsplanung!#REF!,0,IF('Kalk. int.'!W$5&gt;12-#REF!+Kapitalbedarfsplanung!#REF!,0,Kapitalbedarfsplanung!#REF!))</f>
        <v>#REF!</v>
      </c>
      <c r="X17" s="161" t="e">
        <f>IF(X$5&lt;12-#REF!+Kapitalbedarfsplanung!#REF!,0,IF('Kalk. int.'!X$5&gt;12-#REF!+Kapitalbedarfsplanung!#REF!,0,Kapitalbedarfsplanung!#REF!))</f>
        <v>#REF!</v>
      </c>
      <c r="Y17" s="161" t="e">
        <f>IF(Y$5&lt;12-#REF!+Kapitalbedarfsplanung!#REF!,0,IF('Kalk. int.'!Y$5&gt;12-#REF!+Kapitalbedarfsplanung!#REF!,0,Kapitalbedarfsplanung!#REF!))</f>
        <v>#REF!</v>
      </c>
      <c r="Z17" s="161" t="e">
        <f>IF(Z$5&lt;12-#REF!+Kapitalbedarfsplanung!#REF!,0,IF('Kalk. int.'!Z$5&gt;12-#REF!+Kapitalbedarfsplanung!#REF!,0,Kapitalbedarfsplanung!#REF!))</f>
        <v>#REF!</v>
      </c>
      <c r="AA17" s="161" t="e">
        <f>IF(AA$5&lt;12-#REF!+Kapitalbedarfsplanung!#REF!,0,IF('Kalk. int.'!AA$5&gt;12-#REF!+Kapitalbedarfsplanung!#REF!,0,Kapitalbedarfsplanung!#REF!))</f>
        <v>#REF!</v>
      </c>
      <c r="AB17" s="161" t="e">
        <f>IF(AB$5&lt;12-#REF!+Kapitalbedarfsplanung!#REF!,0,IF('Kalk. int.'!AB$5&gt;12-#REF!+Kapitalbedarfsplanung!#REF!,0,Kapitalbedarfsplanung!#REF!))</f>
        <v>#REF!</v>
      </c>
      <c r="AC17" s="161" t="e">
        <f>IF(AC$5&lt;12-#REF!+Kapitalbedarfsplanung!#REF!,0,IF('Kalk. int.'!AC$5&gt;12-#REF!+Kapitalbedarfsplanung!#REF!,0,Kapitalbedarfsplanung!#REF!))</f>
        <v>#REF!</v>
      </c>
      <c r="AD17" s="161" t="e">
        <f>IF(AD$5&lt;12-#REF!+Kapitalbedarfsplanung!#REF!,0,IF('Kalk. int.'!AD$5&gt;12-#REF!+Kapitalbedarfsplanung!#REF!,0,Kapitalbedarfsplanung!#REF!))</f>
        <v>#REF!</v>
      </c>
      <c r="AE17" s="161" t="e">
        <f>IF(AE$5&lt;12-#REF!+Kapitalbedarfsplanung!#REF!,0,IF('Kalk. int.'!AE$5&gt;12-#REF!+Kapitalbedarfsplanung!#REF!,0,Kapitalbedarfsplanung!#REF!))</f>
        <v>#REF!</v>
      </c>
      <c r="AF17" s="161" t="e">
        <f>IF(AF$5&lt;12-#REF!+Kapitalbedarfsplanung!#REF!,0,IF('Kalk. int.'!AF$5&gt;12-#REF!+Kapitalbedarfsplanung!#REF!,0,Kapitalbedarfsplanung!#REF!))</f>
        <v>#REF!</v>
      </c>
      <c r="AG17" s="161" t="e">
        <f>IF(AG$5&lt;12-#REF!+Kapitalbedarfsplanung!#REF!,0,IF('Kalk. int.'!AG$5&gt;12-#REF!+Kapitalbedarfsplanung!#REF!,0,Kapitalbedarfsplanung!#REF!))</f>
        <v>#REF!</v>
      </c>
      <c r="AH17" s="161" t="e">
        <f>IF(AH$5&lt;12-#REF!+Kapitalbedarfsplanung!#REF!,0,IF('Kalk. int.'!AH$5&gt;12-#REF!+Kapitalbedarfsplanung!#REF!,0,Kapitalbedarfsplanung!#REF!))</f>
        <v>#REF!</v>
      </c>
      <c r="AI17" s="161" t="e">
        <f>IF(AI$5&lt;12-#REF!+Kapitalbedarfsplanung!#REF!,0,IF('Kalk. int.'!AI$5&gt;12-#REF!+Kapitalbedarfsplanung!#REF!,0,Kapitalbedarfsplanung!#REF!))</f>
        <v>#REF!</v>
      </c>
      <c r="AJ17" s="161" t="e">
        <f>IF(AJ$5&lt;12-#REF!+Kapitalbedarfsplanung!#REF!,0,IF('Kalk. int.'!AJ$5&gt;12-#REF!+Kapitalbedarfsplanung!#REF!,0,Kapitalbedarfsplanung!#REF!))</f>
        <v>#REF!</v>
      </c>
      <c r="AK17" s="161" t="e">
        <f>IF(AK$5&lt;12-#REF!+Kapitalbedarfsplanung!#REF!,0,IF('Kalk. int.'!AK$5&gt;12-#REF!+Kapitalbedarfsplanung!#REF!,0,Kapitalbedarfsplanung!#REF!))</f>
        <v>#REF!</v>
      </c>
      <c r="AL17" s="161" t="e">
        <f>IF(AL$5&lt;12-#REF!+Kapitalbedarfsplanung!#REF!,0,IF('Kalk. int.'!AL$5&gt;12-#REF!+Kapitalbedarfsplanung!#REF!,0,Kapitalbedarfsplanung!#REF!))</f>
        <v>#REF!</v>
      </c>
      <c r="AM17" s="352" t="e">
        <f>IF(AM$5&lt;12-#REF!+Kapitalbedarfsplanung!#REF!,0,IF('Kalk. int.'!AM$5&gt;12-#REF!+Kapitalbedarfsplanung!#REF!,0,Kapitalbedarfsplanung!#REF!))</f>
        <v>#REF!</v>
      </c>
    </row>
    <row r="18" spans="2:39" ht="15.75">
      <c r="B18" s="332" t="s">
        <v>1422</v>
      </c>
      <c r="C18" s="375"/>
      <c r="D18" s="351" t="e">
        <f>IF(D$5&lt;12-#REF!+Kapitalbedarfsplanung!#REF!,0,IF('Kalk. int.'!D$5&gt;12-#REF!+Kapitalbedarfsplanung!#REF!,0,Kapitalbedarfsplanung!#REF!))</f>
        <v>#REF!</v>
      </c>
      <c r="E18" s="161" t="e">
        <f>IF(E$5&lt;12-#REF!+Kapitalbedarfsplanung!#REF!,0,IF('Kalk. int.'!E$5&gt;12-#REF!+Kapitalbedarfsplanung!#REF!,0,Kapitalbedarfsplanung!#REF!))</f>
        <v>#REF!</v>
      </c>
      <c r="F18" s="161" t="e">
        <f>IF(F$5&lt;12-#REF!+Kapitalbedarfsplanung!#REF!,0,IF('Kalk. int.'!F$5&gt;12-#REF!+Kapitalbedarfsplanung!#REF!,0,Kapitalbedarfsplanung!#REF!))</f>
        <v>#REF!</v>
      </c>
      <c r="G18" s="161" t="e">
        <f>IF(G$5&lt;12-#REF!+Kapitalbedarfsplanung!#REF!,0,IF('Kalk. int.'!G$5&gt;12-#REF!+Kapitalbedarfsplanung!#REF!,0,Kapitalbedarfsplanung!#REF!))</f>
        <v>#REF!</v>
      </c>
      <c r="H18" s="161" t="e">
        <f>IF(H$5&lt;12-#REF!+Kapitalbedarfsplanung!#REF!,0,IF('Kalk. int.'!H$5&gt;12-#REF!+Kapitalbedarfsplanung!#REF!,0,Kapitalbedarfsplanung!#REF!))</f>
        <v>#REF!</v>
      </c>
      <c r="I18" s="161" t="e">
        <f>IF(I$5&lt;12-#REF!+Kapitalbedarfsplanung!#REF!,0,IF('Kalk. int.'!I$5&gt;12-#REF!+Kapitalbedarfsplanung!#REF!,0,Kapitalbedarfsplanung!#REF!))</f>
        <v>#REF!</v>
      </c>
      <c r="J18" s="161" t="e">
        <f>IF(J$5&lt;12-#REF!+Kapitalbedarfsplanung!#REF!,0,IF('Kalk. int.'!J$5&gt;12-#REF!+Kapitalbedarfsplanung!#REF!,0,Kapitalbedarfsplanung!#REF!))</f>
        <v>#REF!</v>
      </c>
      <c r="K18" s="161" t="e">
        <f>IF(K$5&lt;12-#REF!+Kapitalbedarfsplanung!#REF!,0,IF('Kalk. int.'!K$5&gt;12-#REF!+Kapitalbedarfsplanung!#REF!,0,Kapitalbedarfsplanung!#REF!))</f>
        <v>#REF!</v>
      </c>
      <c r="L18" s="161" t="e">
        <f>IF(L$5&lt;12-#REF!+Kapitalbedarfsplanung!#REF!,0,IF('Kalk. int.'!L$5&gt;12-#REF!+Kapitalbedarfsplanung!#REF!,0,Kapitalbedarfsplanung!#REF!))</f>
        <v>#REF!</v>
      </c>
      <c r="M18" s="161" t="e">
        <f>IF(M$5&lt;12-#REF!+Kapitalbedarfsplanung!#REF!,0,IF('Kalk. int.'!M$5&gt;12-#REF!+Kapitalbedarfsplanung!#REF!,0,Kapitalbedarfsplanung!#REF!))</f>
        <v>#REF!</v>
      </c>
      <c r="N18" s="161" t="e">
        <f>IF(N$5&lt;12-#REF!+Kapitalbedarfsplanung!#REF!,0,IF('Kalk. int.'!N$5&gt;12-#REF!+Kapitalbedarfsplanung!#REF!,0,Kapitalbedarfsplanung!#REF!))</f>
        <v>#REF!</v>
      </c>
      <c r="O18" s="161" t="e">
        <f>IF(O$5&lt;12-#REF!+Kapitalbedarfsplanung!#REF!,0,IF('Kalk. int.'!O$5&gt;12-#REF!+Kapitalbedarfsplanung!#REF!,0,Kapitalbedarfsplanung!#REF!))</f>
        <v>#REF!</v>
      </c>
      <c r="P18" s="161" t="e">
        <f>IF(P$5&lt;12-#REF!+Kapitalbedarfsplanung!#REF!,0,IF('Kalk. int.'!P$5&gt;12-#REF!+Kapitalbedarfsplanung!#REF!,0,Kapitalbedarfsplanung!#REF!))</f>
        <v>#REF!</v>
      </c>
      <c r="Q18" s="161" t="e">
        <f>IF(Q$5&lt;12-#REF!+Kapitalbedarfsplanung!#REF!,0,IF('Kalk. int.'!Q$5&gt;12-#REF!+Kapitalbedarfsplanung!#REF!,0,Kapitalbedarfsplanung!#REF!))</f>
        <v>#REF!</v>
      </c>
      <c r="R18" s="161" t="e">
        <f>IF(R$5&lt;12-#REF!+Kapitalbedarfsplanung!#REF!,0,IF('Kalk. int.'!R$5&gt;12-#REF!+Kapitalbedarfsplanung!#REF!,0,Kapitalbedarfsplanung!#REF!))</f>
        <v>#REF!</v>
      </c>
      <c r="S18" s="161" t="e">
        <f>IF(S$5&lt;12-#REF!+Kapitalbedarfsplanung!#REF!,0,IF('Kalk. int.'!S$5&gt;12-#REF!+Kapitalbedarfsplanung!#REF!,0,Kapitalbedarfsplanung!#REF!))</f>
        <v>#REF!</v>
      </c>
      <c r="T18" s="161" t="e">
        <f>IF(T$5&lt;12-#REF!+Kapitalbedarfsplanung!#REF!,0,IF('Kalk. int.'!T$5&gt;12-#REF!+Kapitalbedarfsplanung!#REF!,0,Kapitalbedarfsplanung!#REF!))</f>
        <v>#REF!</v>
      </c>
      <c r="U18" s="161" t="e">
        <f>IF(U$5&lt;12-#REF!+Kapitalbedarfsplanung!#REF!,0,IF('Kalk. int.'!U$5&gt;12-#REF!+Kapitalbedarfsplanung!#REF!,0,Kapitalbedarfsplanung!#REF!))</f>
        <v>#REF!</v>
      </c>
      <c r="V18" s="161" t="e">
        <f>IF(V$5&lt;12-#REF!+Kapitalbedarfsplanung!#REF!,0,IF('Kalk. int.'!V$5&gt;12-#REF!+Kapitalbedarfsplanung!#REF!,0,Kapitalbedarfsplanung!#REF!))</f>
        <v>#REF!</v>
      </c>
      <c r="W18" s="161" t="e">
        <f>IF(W$5&lt;12-#REF!+Kapitalbedarfsplanung!#REF!,0,IF('Kalk. int.'!W$5&gt;12-#REF!+Kapitalbedarfsplanung!#REF!,0,Kapitalbedarfsplanung!#REF!))</f>
        <v>#REF!</v>
      </c>
      <c r="X18" s="161" t="e">
        <f>IF(X$5&lt;12-#REF!+Kapitalbedarfsplanung!#REF!,0,IF('Kalk. int.'!X$5&gt;12-#REF!+Kapitalbedarfsplanung!#REF!,0,Kapitalbedarfsplanung!#REF!))</f>
        <v>#REF!</v>
      </c>
      <c r="Y18" s="161" t="e">
        <f>IF(Y$5&lt;12-#REF!+Kapitalbedarfsplanung!#REF!,0,IF('Kalk. int.'!Y$5&gt;12-#REF!+Kapitalbedarfsplanung!#REF!,0,Kapitalbedarfsplanung!#REF!))</f>
        <v>#REF!</v>
      </c>
      <c r="Z18" s="161" t="e">
        <f>IF(Z$5&lt;12-#REF!+Kapitalbedarfsplanung!#REF!,0,IF('Kalk. int.'!Z$5&gt;12-#REF!+Kapitalbedarfsplanung!#REF!,0,Kapitalbedarfsplanung!#REF!))</f>
        <v>#REF!</v>
      </c>
      <c r="AA18" s="161" t="e">
        <f>IF(AA$5&lt;12-#REF!+Kapitalbedarfsplanung!#REF!,0,IF('Kalk. int.'!AA$5&gt;12-#REF!+Kapitalbedarfsplanung!#REF!,0,Kapitalbedarfsplanung!#REF!))</f>
        <v>#REF!</v>
      </c>
      <c r="AB18" s="161" t="e">
        <f>IF(AB$5&lt;12-#REF!+Kapitalbedarfsplanung!#REF!,0,IF('Kalk. int.'!AB$5&gt;12-#REF!+Kapitalbedarfsplanung!#REF!,0,Kapitalbedarfsplanung!#REF!))</f>
        <v>#REF!</v>
      </c>
      <c r="AC18" s="161" t="e">
        <f>IF(AC$5&lt;12-#REF!+Kapitalbedarfsplanung!#REF!,0,IF('Kalk. int.'!AC$5&gt;12-#REF!+Kapitalbedarfsplanung!#REF!,0,Kapitalbedarfsplanung!#REF!))</f>
        <v>#REF!</v>
      </c>
      <c r="AD18" s="161" t="e">
        <f>IF(AD$5&lt;12-#REF!+Kapitalbedarfsplanung!#REF!,0,IF('Kalk. int.'!AD$5&gt;12-#REF!+Kapitalbedarfsplanung!#REF!,0,Kapitalbedarfsplanung!#REF!))</f>
        <v>#REF!</v>
      </c>
      <c r="AE18" s="161" t="e">
        <f>IF(AE$5&lt;12-#REF!+Kapitalbedarfsplanung!#REF!,0,IF('Kalk. int.'!AE$5&gt;12-#REF!+Kapitalbedarfsplanung!#REF!,0,Kapitalbedarfsplanung!#REF!))</f>
        <v>#REF!</v>
      </c>
      <c r="AF18" s="161" t="e">
        <f>IF(AF$5&lt;12-#REF!+Kapitalbedarfsplanung!#REF!,0,IF('Kalk. int.'!AF$5&gt;12-#REF!+Kapitalbedarfsplanung!#REF!,0,Kapitalbedarfsplanung!#REF!))</f>
        <v>#REF!</v>
      </c>
      <c r="AG18" s="161" t="e">
        <f>IF(AG$5&lt;12-#REF!+Kapitalbedarfsplanung!#REF!,0,IF('Kalk. int.'!AG$5&gt;12-#REF!+Kapitalbedarfsplanung!#REF!,0,Kapitalbedarfsplanung!#REF!))</f>
        <v>#REF!</v>
      </c>
      <c r="AH18" s="161" t="e">
        <f>IF(AH$5&lt;12-#REF!+Kapitalbedarfsplanung!#REF!,0,IF('Kalk. int.'!AH$5&gt;12-#REF!+Kapitalbedarfsplanung!#REF!,0,Kapitalbedarfsplanung!#REF!))</f>
        <v>#REF!</v>
      </c>
      <c r="AI18" s="161" t="e">
        <f>IF(AI$5&lt;12-#REF!+Kapitalbedarfsplanung!#REF!,0,IF('Kalk. int.'!AI$5&gt;12-#REF!+Kapitalbedarfsplanung!#REF!,0,Kapitalbedarfsplanung!#REF!))</f>
        <v>#REF!</v>
      </c>
      <c r="AJ18" s="161" t="e">
        <f>IF(AJ$5&lt;12-#REF!+Kapitalbedarfsplanung!#REF!,0,IF('Kalk. int.'!AJ$5&gt;12-#REF!+Kapitalbedarfsplanung!#REF!,0,Kapitalbedarfsplanung!#REF!))</f>
        <v>#REF!</v>
      </c>
      <c r="AK18" s="161" t="e">
        <f>IF(AK$5&lt;12-#REF!+Kapitalbedarfsplanung!#REF!,0,IF('Kalk. int.'!AK$5&gt;12-#REF!+Kapitalbedarfsplanung!#REF!,0,Kapitalbedarfsplanung!#REF!))</f>
        <v>#REF!</v>
      </c>
      <c r="AL18" s="161" t="e">
        <f>IF(AL$5&lt;12-#REF!+Kapitalbedarfsplanung!#REF!,0,IF('Kalk. int.'!AL$5&gt;12-#REF!+Kapitalbedarfsplanung!#REF!,0,Kapitalbedarfsplanung!#REF!))</f>
        <v>#REF!</v>
      </c>
      <c r="AM18" s="352" t="e">
        <f>IF(AM$5&lt;12-#REF!+Kapitalbedarfsplanung!#REF!,0,IF('Kalk. int.'!AM$5&gt;12-#REF!+Kapitalbedarfsplanung!#REF!,0,Kapitalbedarfsplanung!#REF!))</f>
        <v>#REF!</v>
      </c>
    </row>
    <row r="19" spans="2:39" ht="15.75">
      <c r="B19" s="332" t="s">
        <v>1427</v>
      </c>
      <c r="C19" s="375" t="s">
        <v>1446</v>
      </c>
      <c r="D19" s="35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352"/>
    </row>
    <row r="20" spans="2:39" ht="15.75">
      <c r="B20" s="332" t="s">
        <v>1424</v>
      </c>
      <c r="C20" s="377"/>
      <c r="D20" s="35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352"/>
    </row>
    <row r="21" spans="2:39" ht="15.75">
      <c r="B21" s="332" t="s">
        <v>155</v>
      </c>
      <c r="C21" s="375"/>
      <c r="D21" s="35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352"/>
    </row>
    <row r="22" spans="2:39" ht="15.75">
      <c r="B22" s="332" t="s">
        <v>1425</v>
      </c>
      <c r="C22" s="375"/>
      <c r="D22" s="351" t="e">
        <f>IF(D$5&lt;12-#REF!+Kapitalbedarfsplanung!#REF!,0,IF('Kalk. int.'!D$5&gt;12-#REF!+Kapitalbedarfsplanung!#REF!,0,Kapitalbedarfsplanung!#REF!))</f>
        <v>#REF!</v>
      </c>
      <c r="E22" s="161" t="e">
        <f>IF(E$5&lt;12-#REF!+Kapitalbedarfsplanung!#REF!,0,IF('Kalk. int.'!E$5&gt;12-#REF!+Kapitalbedarfsplanung!#REF!,0,Kapitalbedarfsplanung!#REF!))</f>
        <v>#REF!</v>
      </c>
      <c r="F22" s="161" t="e">
        <f>IF(F$5&lt;12-#REF!+Kapitalbedarfsplanung!#REF!,0,IF('Kalk. int.'!F$5&gt;12-#REF!+Kapitalbedarfsplanung!#REF!,0,Kapitalbedarfsplanung!#REF!))</f>
        <v>#REF!</v>
      </c>
      <c r="G22" s="161" t="e">
        <f>IF(G$5&lt;12-#REF!+Kapitalbedarfsplanung!#REF!,0,IF('Kalk. int.'!G$5&gt;12-#REF!+Kapitalbedarfsplanung!#REF!,0,Kapitalbedarfsplanung!#REF!))</f>
        <v>#REF!</v>
      </c>
      <c r="H22" s="161" t="e">
        <f>IF(H$5&lt;12-#REF!+Kapitalbedarfsplanung!#REF!,0,IF('Kalk. int.'!H$5&gt;12-#REF!+Kapitalbedarfsplanung!#REF!,0,Kapitalbedarfsplanung!#REF!))</f>
        <v>#REF!</v>
      </c>
      <c r="I22" s="161" t="e">
        <f>IF(I$5&lt;12-#REF!+Kapitalbedarfsplanung!#REF!,0,IF('Kalk. int.'!I$5&gt;12-#REF!+Kapitalbedarfsplanung!#REF!,0,Kapitalbedarfsplanung!#REF!))</f>
        <v>#REF!</v>
      </c>
      <c r="J22" s="161" t="e">
        <f>IF(J$5&lt;12-#REF!+Kapitalbedarfsplanung!#REF!,0,IF('Kalk. int.'!J$5&gt;12-#REF!+Kapitalbedarfsplanung!#REF!,0,Kapitalbedarfsplanung!#REF!))</f>
        <v>#REF!</v>
      </c>
      <c r="K22" s="161" t="e">
        <f>IF(K$5&lt;12-#REF!+Kapitalbedarfsplanung!#REF!,0,IF('Kalk. int.'!K$5&gt;12-#REF!+Kapitalbedarfsplanung!#REF!,0,Kapitalbedarfsplanung!#REF!))</f>
        <v>#REF!</v>
      </c>
      <c r="L22" s="161" t="e">
        <f>IF(L$5&lt;12-#REF!+Kapitalbedarfsplanung!#REF!,0,IF('Kalk. int.'!L$5&gt;12-#REF!+Kapitalbedarfsplanung!#REF!,0,Kapitalbedarfsplanung!#REF!))</f>
        <v>#REF!</v>
      </c>
      <c r="M22" s="161" t="e">
        <f>IF(M$5&lt;12-#REF!+Kapitalbedarfsplanung!#REF!,0,IF('Kalk. int.'!M$5&gt;12-#REF!+Kapitalbedarfsplanung!#REF!,0,Kapitalbedarfsplanung!#REF!))</f>
        <v>#REF!</v>
      </c>
      <c r="N22" s="161" t="e">
        <f>IF(N$5&lt;12-#REF!+Kapitalbedarfsplanung!#REF!,0,IF('Kalk. int.'!N$5&gt;12-#REF!+Kapitalbedarfsplanung!#REF!,0,Kapitalbedarfsplanung!#REF!))</f>
        <v>#REF!</v>
      </c>
      <c r="O22" s="161" t="e">
        <f>IF(O$5&lt;12-#REF!+Kapitalbedarfsplanung!#REF!,0,IF('Kalk. int.'!O$5&gt;12-#REF!+Kapitalbedarfsplanung!#REF!,0,Kapitalbedarfsplanung!#REF!))</f>
        <v>#REF!</v>
      </c>
      <c r="P22" s="161" t="e">
        <f>IF(P$5&lt;12-#REF!+Kapitalbedarfsplanung!#REF!,0,IF('Kalk. int.'!P$5&gt;12-#REF!+Kapitalbedarfsplanung!#REF!,0,Kapitalbedarfsplanung!#REF!))</f>
        <v>#REF!</v>
      </c>
      <c r="Q22" s="161" t="e">
        <f>IF(Q$5&lt;12-#REF!+Kapitalbedarfsplanung!#REF!,0,IF('Kalk. int.'!Q$5&gt;12-#REF!+Kapitalbedarfsplanung!#REF!,0,Kapitalbedarfsplanung!#REF!))</f>
        <v>#REF!</v>
      </c>
      <c r="R22" s="161" t="e">
        <f>IF(R$5&lt;12-#REF!+Kapitalbedarfsplanung!#REF!,0,IF('Kalk. int.'!R$5&gt;12-#REF!+Kapitalbedarfsplanung!#REF!,0,Kapitalbedarfsplanung!#REF!))</f>
        <v>#REF!</v>
      </c>
      <c r="S22" s="161" t="e">
        <f>IF(S$5&lt;12-#REF!+Kapitalbedarfsplanung!#REF!,0,IF('Kalk. int.'!S$5&gt;12-#REF!+Kapitalbedarfsplanung!#REF!,0,Kapitalbedarfsplanung!#REF!))</f>
        <v>#REF!</v>
      </c>
      <c r="T22" s="161" t="e">
        <f>IF(T$5&lt;12-#REF!+Kapitalbedarfsplanung!#REF!,0,IF('Kalk. int.'!T$5&gt;12-#REF!+Kapitalbedarfsplanung!#REF!,0,Kapitalbedarfsplanung!#REF!))</f>
        <v>#REF!</v>
      </c>
      <c r="U22" s="161" t="e">
        <f>IF(U$5&lt;12-#REF!+Kapitalbedarfsplanung!#REF!,0,IF('Kalk. int.'!U$5&gt;12-#REF!+Kapitalbedarfsplanung!#REF!,0,Kapitalbedarfsplanung!#REF!))</f>
        <v>#REF!</v>
      </c>
      <c r="V22" s="161" t="e">
        <f>IF(V$5&lt;12-#REF!+Kapitalbedarfsplanung!#REF!,0,IF('Kalk. int.'!V$5&gt;12-#REF!+Kapitalbedarfsplanung!#REF!,0,Kapitalbedarfsplanung!#REF!))</f>
        <v>#REF!</v>
      </c>
      <c r="W22" s="161" t="e">
        <f>IF(W$5&lt;12-#REF!+Kapitalbedarfsplanung!#REF!,0,IF('Kalk. int.'!W$5&gt;12-#REF!+Kapitalbedarfsplanung!#REF!,0,Kapitalbedarfsplanung!#REF!))</f>
        <v>#REF!</v>
      </c>
      <c r="X22" s="161" t="e">
        <f>IF(X$5&lt;12-#REF!+Kapitalbedarfsplanung!#REF!,0,IF('Kalk. int.'!X$5&gt;12-#REF!+Kapitalbedarfsplanung!#REF!,0,Kapitalbedarfsplanung!#REF!))</f>
        <v>#REF!</v>
      </c>
      <c r="Y22" s="161" t="e">
        <f>IF(Y$5&lt;12-#REF!+Kapitalbedarfsplanung!#REF!,0,IF('Kalk. int.'!Y$5&gt;12-#REF!+Kapitalbedarfsplanung!#REF!,0,Kapitalbedarfsplanung!#REF!))</f>
        <v>#REF!</v>
      </c>
      <c r="Z22" s="161" t="e">
        <f>IF(Z$5&lt;12-#REF!+Kapitalbedarfsplanung!#REF!,0,IF('Kalk. int.'!Z$5&gt;12-#REF!+Kapitalbedarfsplanung!#REF!,0,Kapitalbedarfsplanung!#REF!))</f>
        <v>#REF!</v>
      </c>
      <c r="AA22" s="161" t="e">
        <f>IF(AA$5&lt;12-#REF!+Kapitalbedarfsplanung!#REF!,0,IF('Kalk. int.'!AA$5&gt;12-#REF!+Kapitalbedarfsplanung!#REF!,0,Kapitalbedarfsplanung!#REF!))</f>
        <v>#REF!</v>
      </c>
      <c r="AB22" s="161" t="e">
        <f>IF(AB$5&lt;12-#REF!+Kapitalbedarfsplanung!#REF!,0,IF('Kalk. int.'!AB$5&gt;12-#REF!+Kapitalbedarfsplanung!#REF!,0,Kapitalbedarfsplanung!#REF!))</f>
        <v>#REF!</v>
      </c>
      <c r="AC22" s="161" t="e">
        <f>IF(AC$5&lt;12-#REF!+Kapitalbedarfsplanung!#REF!,0,IF('Kalk. int.'!AC$5&gt;12-#REF!+Kapitalbedarfsplanung!#REF!,0,Kapitalbedarfsplanung!#REF!))</f>
        <v>#REF!</v>
      </c>
      <c r="AD22" s="161" t="e">
        <f>IF(AD$5&lt;12-#REF!+Kapitalbedarfsplanung!#REF!,0,IF('Kalk. int.'!AD$5&gt;12-#REF!+Kapitalbedarfsplanung!#REF!,0,Kapitalbedarfsplanung!#REF!))</f>
        <v>#REF!</v>
      </c>
      <c r="AE22" s="161" t="e">
        <f>IF(AE$5&lt;12-#REF!+Kapitalbedarfsplanung!#REF!,0,IF('Kalk. int.'!AE$5&gt;12-#REF!+Kapitalbedarfsplanung!#REF!,0,Kapitalbedarfsplanung!#REF!))</f>
        <v>#REF!</v>
      </c>
      <c r="AF22" s="161" t="e">
        <f>IF(AF$5&lt;12-#REF!+Kapitalbedarfsplanung!#REF!,0,IF('Kalk. int.'!AF$5&gt;12-#REF!+Kapitalbedarfsplanung!#REF!,0,Kapitalbedarfsplanung!#REF!))</f>
        <v>#REF!</v>
      </c>
      <c r="AG22" s="161" t="e">
        <f>IF(AG$5&lt;12-#REF!+Kapitalbedarfsplanung!#REF!,0,IF('Kalk. int.'!AG$5&gt;12-#REF!+Kapitalbedarfsplanung!#REF!,0,Kapitalbedarfsplanung!#REF!))</f>
        <v>#REF!</v>
      </c>
      <c r="AH22" s="161" t="e">
        <f>IF(AH$5&lt;12-#REF!+Kapitalbedarfsplanung!#REF!,0,IF('Kalk. int.'!AH$5&gt;12-#REF!+Kapitalbedarfsplanung!#REF!,0,Kapitalbedarfsplanung!#REF!))</f>
        <v>#REF!</v>
      </c>
      <c r="AI22" s="161" t="e">
        <f>IF(AI$5&lt;12-#REF!+Kapitalbedarfsplanung!#REF!,0,IF('Kalk. int.'!AI$5&gt;12-#REF!+Kapitalbedarfsplanung!#REF!,0,Kapitalbedarfsplanung!#REF!))</f>
        <v>#REF!</v>
      </c>
      <c r="AJ22" s="161" t="e">
        <f>IF(AJ$5&lt;12-#REF!+Kapitalbedarfsplanung!#REF!,0,IF('Kalk. int.'!AJ$5&gt;12-#REF!+Kapitalbedarfsplanung!#REF!,0,Kapitalbedarfsplanung!#REF!))</f>
        <v>#REF!</v>
      </c>
      <c r="AK22" s="161" t="e">
        <f>IF(AK$5&lt;12-#REF!+Kapitalbedarfsplanung!#REF!,0,IF('Kalk. int.'!AK$5&gt;12-#REF!+Kapitalbedarfsplanung!#REF!,0,Kapitalbedarfsplanung!#REF!))</f>
        <v>#REF!</v>
      </c>
      <c r="AL22" s="161" t="e">
        <f>IF(AL$5&lt;12-#REF!+Kapitalbedarfsplanung!#REF!,0,IF('Kalk. int.'!AL$5&gt;12-#REF!+Kapitalbedarfsplanung!#REF!,0,Kapitalbedarfsplanung!#REF!))</f>
        <v>#REF!</v>
      </c>
      <c r="AM22" s="352" t="e">
        <f>IF(AM$5&lt;12-#REF!+Kapitalbedarfsplanung!#REF!,0,IF('Kalk. int.'!AM$5&gt;12-#REF!+Kapitalbedarfsplanung!#REF!,0,Kapitalbedarfsplanung!#REF!))</f>
        <v>#REF!</v>
      </c>
    </row>
    <row r="23" spans="2:39" ht="15.75">
      <c r="B23" s="332" t="s">
        <v>1425</v>
      </c>
      <c r="C23" s="375"/>
      <c r="D23" s="351" t="e">
        <f>IF(D$5&lt;12-#REF!+Kapitalbedarfsplanung!#REF!,0,IF('Kalk. int.'!D$5&gt;12-#REF!+Kapitalbedarfsplanung!#REF!,0,Kapitalbedarfsplanung!#REF!))</f>
        <v>#REF!</v>
      </c>
      <c r="E23" s="161" t="e">
        <f>IF(E$5&lt;12-#REF!+Kapitalbedarfsplanung!#REF!,0,IF('Kalk. int.'!E$5&gt;12-#REF!+Kapitalbedarfsplanung!#REF!,0,Kapitalbedarfsplanung!#REF!))</f>
        <v>#REF!</v>
      </c>
      <c r="F23" s="161" t="e">
        <f>IF(F$5&lt;12-#REF!+Kapitalbedarfsplanung!#REF!,0,IF('Kalk. int.'!F$5&gt;12-#REF!+Kapitalbedarfsplanung!#REF!,0,Kapitalbedarfsplanung!#REF!))</f>
        <v>#REF!</v>
      </c>
      <c r="G23" s="161" t="e">
        <f>IF(G$5&lt;12-#REF!+Kapitalbedarfsplanung!#REF!,0,IF('Kalk. int.'!G$5&gt;12-#REF!+Kapitalbedarfsplanung!#REF!,0,Kapitalbedarfsplanung!#REF!))</f>
        <v>#REF!</v>
      </c>
      <c r="H23" s="161" t="e">
        <f>IF(H$5&lt;12-#REF!+Kapitalbedarfsplanung!#REF!,0,IF('Kalk. int.'!H$5&gt;12-#REF!+Kapitalbedarfsplanung!#REF!,0,Kapitalbedarfsplanung!#REF!))</f>
        <v>#REF!</v>
      </c>
      <c r="I23" s="161" t="e">
        <f>IF(I$5&lt;12-#REF!+Kapitalbedarfsplanung!#REF!,0,IF('Kalk. int.'!I$5&gt;12-#REF!+Kapitalbedarfsplanung!#REF!,0,Kapitalbedarfsplanung!#REF!))</f>
        <v>#REF!</v>
      </c>
      <c r="J23" s="161" t="e">
        <f>IF(J$5&lt;12-#REF!+Kapitalbedarfsplanung!#REF!,0,IF('Kalk. int.'!J$5&gt;12-#REF!+Kapitalbedarfsplanung!#REF!,0,Kapitalbedarfsplanung!#REF!))</f>
        <v>#REF!</v>
      </c>
      <c r="K23" s="161" t="e">
        <f>IF(K$5&lt;12-#REF!+Kapitalbedarfsplanung!#REF!,0,IF('Kalk. int.'!K$5&gt;12-#REF!+Kapitalbedarfsplanung!#REF!,0,Kapitalbedarfsplanung!#REF!))</f>
        <v>#REF!</v>
      </c>
      <c r="L23" s="161" t="e">
        <f>IF(L$5&lt;12-#REF!+Kapitalbedarfsplanung!#REF!,0,IF('Kalk. int.'!L$5&gt;12-#REF!+Kapitalbedarfsplanung!#REF!,0,Kapitalbedarfsplanung!#REF!))</f>
        <v>#REF!</v>
      </c>
      <c r="M23" s="161" t="e">
        <f>IF(M$5&lt;12-#REF!+Kapitalbedarfsplanung!#REF!,0,IF('Kalk. int.'!M$5&gt;12-#REF!+Kapitalbedarfsplanung!#REF!,0,Kapitalbedarfsplanung!#REF!))</f>
        <v>#REF!</v>
      </c>
      <c r="N23" s="161" t="e">
        <f>IF(N$5&lt;12-#REF!+Kapitalbedarfsplanung!#REF!,0,IF('Kalk. int.'!N$5&gt;12-#REF!+Kapitalbedarfsplanung!#REF!,0,Kapitalbedarfsplanung!#REF!))</f>
        <v>#REF!</v>
      </c>
      <c r="O23" s="161" t="e">
        <f>IF(O$5&lt;12-#REF!+Kapitalbedarfsplanung!#REF!,0,IF('Kalk. int.'!O$5&gt;12-#REF!+Kapitalbedarfsplanung!#REF!,0,Kapitalbedarfsplanung!#REF!))</f>
        <v>#REF!</v>
      </c>
      <c r="P23" s="161" t="e">
        <f>IF(P$5&lt;12-#REF!+Kapitalbedarfsplanung!#REF!,0,IF('Kalk. int.'!P$5&gt;12-#REF!+Kapitalbedarfsplanung!#REF!,0,Kapitalbedarfsplanung!#REF!))</f>
        <v>#REF!</v>
      </c>
      <c r="Q23" s="161" t="e">
        <f>IF(Q$5&lt;12-#REF!+Kapitalbedarfsplanung!#REF!,0,IF('Kalk. int.'!Q$5&gt;12-#REF!+Kapitalbedarfsplanung!#REF!,0,Kapitalbedarfsplanung!#REF!))</f>
        <v>#REF!</v>
      </c>
      <c r="R23" s="161" t="e">
        <f>IF(R$5&lt;12-#REF!+Kapitalbedarfsplanung!#REF!,0,IF('Kalk. int.'!R$5&gt;12-#REF!+Kapitalbedarfsplanung!#REF!,0,Kapitalbedarfsplanung!#REF!))</f>
        <v>#REF!</v>
      </c>
      <c r="S23" s="161" t="e">
        <f>IF(S$5&lt;12-#REF!+Kapitalbedarfsplanung!#REF!,0,IF('Kalk. int.'!S$5&gt;12-#REF!+Kapitalbedarfsplanung!#REF!,0,Kapitalbedarfsplanung!#REF!))</f>
        <v>#REF!</v>
      </c>
      <c r="T23" s="161" t="e">
        <f>IF(T$5&lt;12-#REF!+Kapitalbedarfsplanung!#REF!,0,IF('Kalk. int.'!T$5&gt;12-#REF!+Kapitalbedarfsplanung!#REF!,0,Kapitalbedarfsplanung!#REF!))</f>
        <v>#REF!</v>
      </c>
      <c r="U23" s="161" t="e">
        <f>IF(U$5&lt;12-#REF!+Kapitalbedarfsplanung!#REF!,0,IF('Kalk. int.'!U$5&gt;12-#REF!+Kapitalbedarfsplanung!#REF!,0,Kapitalbedarfsplanung!#REF!))</f>
        <v>#REF!</v>
      </c>
      <c r="V23" s="161" t="e">
        <f>IF(V$5&lt;12-#REF!+Kapitalbedarfsplanung!#REF!,0,IF('Kalk. int.'!V$5&gt;12-#REF!+Kapitalbedarfsplanung!#REF!,0,Kapitalbedarfsplanung!#REF!))</f>
        <v>#REF!</v>
      </c>
      <c r="W23" s="161" t="e">
        <f>IF(W$5&lt;12-#REF!+Kapitalbedarfsplanung!#REF!,0,IF('Kalk. int.'!W$5&gt;12-#REF!+Kapitalbedarfsplanung!#REF!,0,Kapitalbedarfsplanung!#REF!))</f>
        <v>#REF!</v>
      </c>
      <c r="X23" s="161" t="e">
        <f>IF(X$5&lt;12-#REF!+Kapitalbedarfsplanung!#REF!,0,IF('Kalk. int.'!X$5&gt;12-#REF!+Kapitalbedarfsplanung!#REF!,0,Kapitalbedarfsplanung!#REF!))</f>
        <v>#REF!</v>
      </c>
      <c r="Y23" s="161" t="e">
        <f>IF(Y$5&lt;12-#REF!+Kapitalbedarfsplanung!#REF!,0,IF('Kalk. int.'!Y$5&gt;12-#REF!+Kapitalbedarfsplanung!#REF!,0,Kapitalbedarfsplanung!#REF!))</f>
        <v>#REF!</v>
      </c>
      <c r="Z23" s="161" t="e">
        <f>IF(Z$5&lt;12-#REF!+Kapitalbedarfsplanung!#REF!,0,IF('Kalk. int.'!Z$5&gt;12-#REF!+Kapitalbedarfsplanung!#REF!,0,Kapitalbedarfsplanung!#REF!))</f>
        <v>#REF!</v>
      </c>
      <c r="AA23" s="161" t="e">
        <f>IF(AA$5&lt;12-#REF!+Kapitalbedarfsplanung!#REF!,0,IF('Kalk. int.'!AA$5&gt;12-#REF!+Kapitalbedarfsplanung!#REF!,0,Kapitalbedarfsplanung!#REF!))</f>
        <v>#REF!</v>
      </c>
      <c r="AB23" s="161" t="e">
        <f>IF(AB$5&lt;12-#REF!+Kapitalbedarfsplanung!#REF!,0,IF('Kalk. int.'!AB$5&gt;12-#REF!+Kapitalbedarfsplanung!#REF!,0,Kapitalbedarfsplanung!#REF!))</f>
        <v>#REF!</v>
      </c>
      <c r="AC23" s="161" t="e">
        <f>IF(AC$5&lt;12-#REF!+Kapitalbedarfsplanung!#REF!,0,IF('Kalk. int.'!AC$5&gt;12-#REF!+Kapitalbedarfsplanung!#REF!,0,Kapitalbedarfsplanung!#REF!))</f>
        <v>#REF!</v>
      </c>
      <c r="AD23" s="161" t="e">
        <f>IF(AD$5&lt;12-#REF!+Kapitalbedarfsplanung!#REF!,0,IF('Kalk. int.'!AD$5&gt;12-#REF!+Kapitalbedarfsplanung!#REF!,0,Kapitalbedarfsplanung!#REF!))</f>
        <v>#REF!</v>
      </c>
      <c r="AE23" s="161" t="e">
        <f>IF(AE$5&lt;12-#REF!+Kapitalbedarfsplanung!#REF!,0,IF('Kalk. int.'!AE$5&gt;12-#REF!+Kapitalbedarfsplanung!#REF!,0,Kapitalbedarfsplanung!#REF!))</f>
        <v>#REF!</v>
      </c>
      <c r="AF23" s="161" t="e">
        <f>IF(AF$5&lt;12-#REF!+Kapitalbedarfsplanung!#REF!,0,IF('Kalk. int.'!AF$5&gt;12-#REF!+Kapitalbedarfsplanung!#REF!,0,Kapitalbedarfsplanung!#REF!))</f>
        <v>#REF!</v>
      </c>
      <c r="AG23" s="161" t="e">
        <f>IF(AG$5&lt;12-#REF!+Kapitalbedarfsplanung!#REF!,0,IF('Kalk. int.'!AG$5&gt;12-#REF!+Kapitalbedarfsplanung!#REF!,0,Kapitalbedarfsplanung!#REF!))</f>
        <v>#REF!</v>
      </c>
      <c r="AH23" s="161" t="e">
        <f>IF(AH$5&lt;12-#REF!+Kapitalbedarfsplanung!#REF!,0,IF('Kalk. int.'!AH$5&gt;12-#REF!+Kapitalbedarfsplanung!#REF!,0,Kapitalbedarfsplanung!#REF!))</f>
        <v>#REF!</v>
      </c>
      <c r="AI23" s="161" t="e">
        <f>IF(AI$5&lt;12-#REF!+Kapitalbedarfsplanung!#REF!,0,IF('Kalk. int.'!AI$5&gt;12-#REF!+Kapitalbedarfsplanung!#REF!,0,Kapitalbedarfsplanung!#REF!))</f>
        <v>#REF!</v>
      </c>
      <c r="AJ23" s="161" t="e">
        <f>IF(AJ$5&lt;12-#REF!+Kapitalbedarfsplanung!#REF!,0,IF('Kalk. int.'!AJ$5&gt;12-#REF!+Kapitalbedarfsplanung!#REF!,0,Kapitalbedarfsplanung!#REF!))</f>
        <v>#REF!</v>
      </c>
      <c r="AK23" s="161" t="e">
        <f>IF(AK$5&lt;12-#REF!+Kapitalbedarfsplanung!#REF!,0,IF('Kalk. int.'!AK$5&gt;12-#REF!+Kapitalbedarfsplanung!#REF!,0,Kapitalbedarfsplanung!#REF!))</f>
        <v>#REF!</v>
      </c>
      <c r="AL23" s="161" t="e">
        <f>IF(AL$5&lt;12-#REF!+Kapitalbedarfsplanung!#REF!,0,IF('Kalk. int.'!AL$5&gt;12-#REF!+Kapitalbedarfsplanung!#REF!,0,Kapitalbedarfsplanung!#REF!))</f>
        <v>#REF!</v>
      </c>
      <c r="AM23" s="352" t="e">
        <f>IF(AM$5&lt;12-#REF!+Kapitalbedarfsplanung!#REF!,0,IF('Kalk. int.'!AM$5&gt;12-#REF!+Kapitalbedarfsplanung!#REF!,0,Kapitalbedarfsplanung!#REF!))</f>
        <v>#REF!</v>
      </c>
    </row>
    <row r="24" spans="2:39" ht="15.75">
      <c r="B24" s="332" t="s">
        <v>1425</v>
      </c>
      <c r="C24" s="375"/>
      <c r="D24" s="351" t="e">
        <f>IF(D$5&lt;12-#REF!+Kapitalbedarfsplanung!#REF!,0,IF('Kalk. int.'!D$5&gt;12-#REF!+Kapitalbedarfsplanung!#REF!,0,Kapitalbedarfsplanung!#REF!))</f>
        <v>#REF!</v>
      </c>
      <c r="E24" s="161" t="e">
        <f>IF(E$5&lt;12-#REF!+Kapitalbedarfsplanung!#REF!,0,IF('Kalk. int.'!E$5&gt;12-#REF!+Kapitalbedarfsplanung!#REF!,0,Kapitalbedarfsplanung!#REF!))</f>
        <v>#REF!</v>
      </c>
      <c r="F24" s="161" t="e">
        <f>IF(F$5&lt;12-#REF!+Kapitalbedarfsplanung!#REF!,0,IF('Kalk. int.'!F$5&gt;12-#REF!+Kapitalbedarfsplanung!#REF!,0,Kapitalbedarfsplanung!#REF!))</f>
        <v>#REF!</v>
      </c>
      <c r="G24" s="161" t="e">
        <f>IF(G$5&lt;12-#REF!+Kapitalbedarfsplanung!#REF!,0,IF('Kalk. int.'!G$5&gt;12-#REF!+Kapitalbedarfsplanung!#REF!,0,Kapitalbedarfsplanung!#REF!))</f>
        <v>#REF!</v>
      </c>
      <c r="H24" s="161" t="e">
        <f>IF(H$5&lt;12-#REF!+Kapitalbedarfsplanung!#REF!,0,IF('Kalk. int.'!H$5&gt;12-#REF!+Kapitalbedarfsplanung!#REF!,0,Kapitalbedarfsplanung!#REF!))</f>
        <v>#REF!</v>
      </c>
      <c r="I24" s="161" t="e">
        <f>IF(I$5&lt;12-#REF!+Kapitalbedarfsplanung!#REF!,0,IF('Kalk. int.'!I$5&gt;12-#REF!+Kapitalbedarfsplanung!#REF!,0,Kapitalbedarfsplanung!#REF!))</f>
        <v>#REF!</v>
      </c>
      <c r="J24" s="161" t="e">
        <f>IF(J$5&lt;12-#REF!+Kapitalbedarfsplanung!#REF!,0,IF('Kalk. int.'!J$5&gt;12-#REF!+Kapitalbedarfsplanung!#REF!,0,Kapitalbedarfsplanung!#REF!))</f>
        <v>#REF!</v>
      </c>
      <c r="K24" s="161" t="e">
        <f>IF(K$5&lt;12-#REF!+Kapitalbedarfsplanung!#REF!,0,IF('Kalk. int.'!K$5&gt;12-#REF!+Kapitalbedarfsplanung!#REF!,0,Kapitalbedarfsplanung!#REF!))</f>
        <v>#REF!</v>
      </c>
      <c r="L24" s="161" t="e">
        <f>IF(L$5&lt;12-#REF!+Kapitalbedarfsplanung!#REF!,0,IF('Kalk. int.'!L$5&gt;12-#REF!+Kapitalbedarfsplanung!#REF!,0,Kapitalbedarfsplanung!#REF!))</f>
        <v>#REF!</v>
      </c>
      <c r="M24" s="161" t="e">
        <f>IF(M$5&lt;12-#REF!+Kapitalbedarfsplanung!#REF!,0,IF('Kalk. int.'!M$5&gt;12-#REF!+Kapitalbedarfsplanung!#REF!,0,Kapitalbedarfsplanung!#REF!))</f>
        <v>#REF!</v>
      </c>
      <c r="N24" s="161" t="e">
        <f>IF(N$5&lt;12-#REF!+Kapitalbedarfsplanung!#REF!,0,IF('Kalk. int.'!N$5&gt;12-#REF!+Kapitalbedarfsplanung!#REF!,0,Kapitalbedarfsplanung!#REF!))</f>
        <v>#REF!</v>
      </c>
      <c r="O24" s="161" t="e">
        <f>IF(O$5&lt;12-#REF!+Kapitalbedarfsplanung!#REF!,0,IF('Kalk. int.'!O$5&gt;12-#REF!+Kapitalbedarfsplanung!#REF!,0,Kapitalbedarfsplanung!#REF!))</f>
        <v>#REF!</v>
      </c>
      <c r="P24" s="161" t="e">
        <f>IF(P$5&lt;12-#REF!+Kapitalbedarfsplanung!#REF!,0,IF('Kalk. int.'!P$5&gt;12-#REF!+Kapitalbedarfsplanung!#REF!,0,Kapitalbedarfsplanung!#REF!))</f>
        <v>#REF!</v>
      </c>
      <c r="Q24" s="161" t="e">
        <f>IF(Q$5&lt;12-#REF!+Kapitalbedarfsplanung!#REF!,0,IF('Kalk. int.'!Q$5&gt;12-#REF!+Kapitalbedarfsplanung!#REF!,0,Kapitalbedarfsplanung!#REF!))</f>
        <v>#REF!</v>
      </c>
      <c r="R24" s="161" t="e">
        <f>IF(R$5&lt;12-#REF!+Kapitalbedarfsplanung!#REF!,0,IF('Kalk. int.'!R$5&gt;12-#REF!+Kapitalbedarfsplanung!#REF!,0,Kapitalbedarfsplanung!#REF!))</f>
        <v>#REF!</v>
      </c>
      <c r="S24" s="161" t="e">
        <f>IF(S$5&lt;12-#REF!+Kapitalbedarfsplanung!#REF!,0,IF('Kalk. int.'!S$5&gt;12-#REF!+Kapitalbedarfsplanung!#REF!,0,Kapitalbedarfsplanung!#REF!))</f>
        <v>#REF!</v>
      </c>
      <c r="T24" s="161" t="e">
        <f>IF(T$5&lt;12-#REF!+Kapitalbedarfsplanung!#REF!,0,IF('Kalk. int.'!T$5&gt;12-#REF!+Kapitalbedarfsplanung!#REF!,0,Kapitalbedarfsplanung!#REF!))</f>
        <v>#REF!</v>
      </c>
      <c r="U24" s="161" t="e">
        <f>IF(U$5&lt;12-#REF!+Kapitalbedarfsplanung!#REF!,0,IF('Kalk. int.'!U$5&gt;12-#REF!+Kapitalbedarfsplanung!#REF!,0,Kapitalbedarfsplanung!#REF!))</f>
        <v>#REF!</v>
      </c>
      <c r="V24" s="161" t="e">
        <f>IF(V$5&lt;12-#REF!+Kapitalbedarfsplanung!#REF!,0,IF('Kalk. int.'!V$5&gt;12-#REF!+Kapitalbedarfsplanung!#REF!,0,Kapitalbedarfsplanung!#REF!))</f>
        <v>#REF!</v>
      </c>
      <c r="W24" s="161" t="e">
        <f>IF(W$5&lt;12-#REF!+Kapitalbedarfsplanung!#REF!,0,IF('Kalk. int.'!W$5&gt;12-#REF!+Kapitalbedarfsplanung!#REF!,0,Kapitalbedarfsplanung!#REF!))</f>
        <v>#REF!</v>
      </c>
      <c r="X24" s="161" t="e">
        <f>IF(X$5&lt;12-#REF!+Kapitalbedarfsplanung!#REF!,0,IF('Kalk. int.'!X$5&gt;12-#REF!+Kapitalbedarfsplanung!#REF!,0,Kapitalbedarfsplanung!#REF!))</f>
        <v>#REF!</v>
      </c>
      <c r="Y24" s="161" t="e">
        <f>IF(Y$5&lt;12-#REF!+Kapitalbedarfsplanung!#REF!,0,IF('Kalk. int.'!Y$5&gt;12-#REF!+Kapitalbedarfsplanung!#REF!,0,Kapitalbedarfsplanung!#REF!))</f>
        <v>#REF!</v>
      </c>
      <c r="Z24" s="161" t="e">
        <f>IF(Z$5&lt;12-#REF!+Kapitalbedarfsplanung!#REF!,0,IF('Kalk. int.'!Z$5&gt;12-#REF!+Kapitalbedarfsplanung!#REF!,0,Kapitalbedarfsplanung!#REF!))</f>
        <v>#REF!</v>
      </c>
      <c r="AA24" s="161" t="e">
        <f>IF(AA$5&lt;12-#REF!+Kapitalbedarfsplanung!#REF!,0,IF('Kalk. int.'!AA$5&gt;12-#REF!+Kapitalbedarfsplanung!#REF!,0,Kapitalbedarfsplanung!#REF!))</f>
        <v>#REF!</v>
      </c>
      <c r="AB24" s="161" t="e">
        <f>IF(AB$5&lt;12-#REF!+Kapitalbedarfsplanung!#REF!,0,IF('Kalk. int.'!AB$5&gt;12-#REF!+Kapitalbedarfsplanung!#REF!,0,Kapitalbedarfsplanung!#REF!))</f>
        <v>#REF!</v>
      </c>
      <c r="AC24" s="161" t="e">
        <f>IF(AC$5&lt;12-#REF!+Kapitalbedarfsplanung!#REF!,0,IF('Kalk. int.'!AC$5&gt;12-#REF!+Kapitalbedarfsplanung!#REF!,0,Kapitalbedarfsplanung!#REF!))</f>
        <v>#REF!</v>
      </c>
      <c r="AD24" s="161" t="e">
        <f>IF(AD$5&lt;12-#REF!+Kapitalbedarfsplanung!#REF!,0,IF('Kalk. int.'!AD$5&gt;12-#REF!+Kapitalbedarfsplanung!#REF!,0,Kapitalbedarfsplanung!#REF!))</f>
        <v>#REF!</v>
      </c>
      <c r="AE24" s="161" t="e">
        <f>IF(AE$5&lt;12-#REF!+Kapitalbedarfsplanung!#REF!,0,IF('Kalk. int.'!AE$5&gt;12-#REF!+Kapitalbedarfsplanung!#REF!,0,Kapitalbedarfsplanung!#REF!))</f>
        <v>#REF!</v>
      </c>
      <c r="AF24" s="161" t="e">
        <f>IF(AF$5&lt;12-#REF!+Kapitalbedarfsplanung!#REF!,0,IF('Kalk. int.'!AF$5&gt;12-#REF!+Kapitalbedarfsplanung!#REF!,0,Kapitalbedarfsplanung!#REF!))</f>
        <v>#REF!</v>
      </c>
      <c r="AG24" s="161" t="e">
        <f>IF(AG$5&lt;12-#REF!+Kapitalbedarfsplanung!#REF!,0,IF('Kalk. int.'!AG$5&gt;12-#REF!+Kapitalbedarfsplanung!#REF!,0,Kapitalbedarfsplanung!#REF!))</f>
        <v>#REF!</v>
      </c>
      <c r="AH24" s="161" t="e">
        <f>IF(AH$5&lt;12-#REF!+Kapitalbedarfsplanung!#REF!,0,IF('Kalk. int.'!AH$5&gt;12-#REF!+Kapitalbedarfsplanung!#REF!,0,Kapitalbedarfsplanung!#REF!))</f>
        <v>#REF!</v>
      </c>
      <c r="AI24" s="161" t="e">
        <f>IF(AI$5&lt;12-#REF!+Kapitalbedarfsplanung!#REF!,0,IF('Kalk. int.'!AI$5&gt;12-#REF!+Kapitalbedarfsplanung!#REF!,0,Kapitalbedarfsplanung!#REF!))</f>
        <v>#REF!</v>
      </c>
      <c r="AJ24" s="161" t="e">
        <f>IF(AJ$5&lt;12-#REF!+Kapitalbedarfsplanung!#REF!,0,IF('Kalk. int.'!AJ$5&gt;12-#REF!+Kapitalbedarfsplanung!#REF!,0,Kapitalbedarfsplanung!#REF!))</f>
        <v>#REF!</v>
      </c>
      <c r="AK24" s="161" t="e">
        <f>IF(AK$5&lt;12-#REF!+Kapitalbedarfsplanung!#REF!,0,IF('Kalk. int.'!AK$5&gt;12-#REF!+Kapitalbedarfsplanung!#REF!,0,Kapitalbedarfsplanung!#REF!))</f>
        <v>#REF!</v>
      </c>
      <c r="AL24" s="161" t="e">
        <f>IF(AL$5&lt;12-#REF!+Kapitalbedarfsplanung!#REF!,0,IF('Kalk. int.'!AL$5&gt;12-#REF!+Kapitalbedarfsplanung!#REF!,0,Kapitalbedarfsplanung!#REF!))</f>
        <v>#REF!</v>
      </c>
      <c r="AM24" s="352" t="e">
        <f>IF(AM$5&lt;12-#REF!+Kapitalbedarfsplanung!#REF!,0,IF('Kalk. int.'!AM$5&gt;12-#REF!+Kapitalbedarfsplanung!#REF!,0,Kapitalbedarfsplanung!#REF!))</f>
        <v>#REF!</v>
      </c>
    </row>
    <row r="25" spans="2:39" ht="15.75">
      <c r="B25" s="332" t="s">
        <v>1425</v>
      </c>
      <c r="C25" s="375"/>
      <c r="D25" s="351" t="e">
        <f>IF(D$5&lt;12-#REF!+Kapitalbedarfsplanung!#REF!,0,IF('Kalk. int.'!D$5&gt;12-#REF!+Kapitalbedarfsplanung!#REF!,0,Kapitalbedarfsplanung!#REF!))</f>
        <v>#REF!</v>
      </c>
      <c r="E25" s="161" t="e">
        <f>IF(E$5&lt;12-#REF!+Kapitalbedarfsplanung!#REF!,0,IF('Kalk. int.'!E$5&gt;12-#REF!+Kapitalbedarfsplanung!#REF!,0,Kapitalbedarfsplanung!#REF!))</f>
        <v>#REF!</v>
      </c>
      <c r="F25" s="161" t="e">
        <f>IF(F$5&lt;12-#REF!+Kapitalbedarfsplanung!#REF!,0,IF('Kalk. int.'!F$5&gt;12-#REF!+Kapitalbedarfsplanung!#REF!,0,Kapitalbedarfsplanung!#REF!))</f>
        <v>#REF!</v>
      </c>
      <c r="G25" s="161" t="e">
        <f>IF(G$5&lt;12-#REF!+Kapitalbedarfsplanung!#REF!,0,IF('Kalk. int.'!G$5&gt;12-#REF!+Kapitalbedarfsplanung!#REF!,0,Kapitalbedarfsplanung!#REF!))</f>
        <v>#REF!</v>
      </c>
      <c r="H25" s="161" t="e">
        <f>IF(H$5&lt;12-#REF!+Kapitalbedarfsplanung!#REF!,0,IF('Kalk. int.'!H$5&gt;12-#REF!+Kapitalbedarfsplanung!#REF!,0,Kapitalbedarfsplanung!#REF!))</f>
        <v>#REF!</v>
      </c>
      <c r="I25" s="161" t="e">
        <f>IF(I$5&lt;12-#REF!+Kapitalbedarfsplanung!#REF!,0,IF('Kalk. int.'!I$5&gt;12-#REF!+Kapitalbedarfsplanung!#REF!,0,Kapitalbedarfsplanung!#REF!))</f>
        <v>#REF!</v>
      </c>
      <c r="J25" s="161" t="e">
        <f>IF(J$5&lt;12-#REF!+Kapitalbedarfsplanung!#REF!,0,IF('Kalk. int.'!J$5&gt;12-#REF!+Kapitalbedarfsplanung!#REF!,0,Kapitalbedarfsplanung!#REF!))</f>
        <v>#REF!</v>
      </c>
      <c r="K25" s="161" t="e">
        <f>IF(K$5&lt;12-#REF!+Kapitalbedarfsplanung!#REF!,0,IF('Kalk. int.'!K$5&gt;12-#REF!+Kapitalbedarfsplanung!#REF!,0,Kapitalbedarfsplanung!#REF!))</f>
        <v>#REF!</v>
      </c>
      <c r="L25" s="161" t="e">
        <f>IF(L$5&lt;12-#REF!+Kapitalbedarfsplanung!#REF!,0,IF('Kalk. int.'!L$5&gt;12-#REF!+Kapitalbedarfsplanung!#REF!,0,Kapitalbedarfsplanung!#REF!))</f>
        <v>#REF!</v>
      </c>
      <c r="M25" s="161" t="e">
        <f>IF(M$5&lt;12-#REF!+Kapitalbedarfsplanung!#REF!,0,IF('Kalk. int.'!M$5&gt;12-#REF!+Kapitalbedarfsplanung!#REF!,0,Kapitalbedarfsplanung!#REF!))</f>
        <v>#REF!</v>
      </c>
      <c r="N25" s="161" t="e">
        <f>IF(N$5&lt;12-#REF!+Kapitalbedarfsplanung!#REF!,0,IF('Kalk. int.'!N$5&gt;12-#REF!+Kapitalbedarfsplanung!#REF!,0,Kapitalbedarfsplanung!#REF!))</f>
        <v>#REF!</v>
      </c>
      <c r="O25" s="161" t="e">
        <f>IF(O$5&lt;12-#REF!+Kapitalbedarfsplanung!#REF!,0,IF('Kalk. int.'!O$5&gt;12-#REF!+Kapitalbedarfsplanung!#REF!,0,Kapitalbedarfsplanung!#REF!))</f>
        <v>#REF!</v>
      </c>
      <c r="P25" s="161" t="e">
        <f>IF(P$5&lt;12-#REF!+Kapitalbedarfsplanung!#REF!,0,IF('Kalk. int.'!P$5&gt;12-#REF!+Kapitalbedarfsplanung!#REF!,0,Kapitalbedarfsplanung!#REF!))</f>
        <v>#REF!</v>
      </c>
      <c r="Q25" s="161" t="e">
        <f>IF(Q$5&lt;12-#REF!+Kapitalbedarfsplanung!#REF!,0,IF('Kalk. int.'!Q$5&gt;12-#REF!+Kapitalbedarfsplanung!#REF!,0,Kapitalbedarfsplanung!#REF!))</f>
        <v>#REF!</v>
      </c>
      <c r="R25" s="161" t="e">
        <f>IF(R$5&lt;12-#REF!+Kapitalbedarfsplanung!#REF!,0,IF('Kalk. int.'!R$5&gt;12-#REF!+Kapitalbedarfsplanung!#REF!,0,Kapitalbedarfsplanung!#REF!))</f>
        <v>#REF!</v>
      </c>
      <c r="S25" s="161" t="e">
        <f>IF(S$5&lt;12-#REF!+Kapitalbedarfsplanung!#REF!,0,IF('Kalk. int.'!S$5&gt;12-#REF!+Kapitalbedarfsplanung!#REF!,0,Kapitalbedarfsplanung!#REF!))</f>
        <v>#REF!</v>
      </c>
      <c r="T25" s="161" t="e">
        <f>IF(T$5&lt;12-#REF!+Kapitalbedarfsplanung!#REF!,0,IF('Kalk. int.'!T$5&gt;12-#REF!+Kapitalbedarfsplanung!#REF!,0,Kapitalbedarfsplanung!#REF!))</f>
        <v>#REF!</v>
      </c>
      <c r="U25" s="161" t="e">
        <f>IF(U$5&lt;12-#REF!+Kapitalbedarfsplanung!#REF!,0,IF('Kalk. int.'!U$5&gt;12-#REF!+Kapitalbedarfsplanung!#REF!,0,Kapitalbedarfsplanung!#REF!))</f>
        <v>#REF!</v>
      </c>
      <c r="V25" s="161" t="e">
        <f>IF(V$5&lt;12-#REF!+Kapitalbedarfsplanung!#REF!,0,IF('Kalk. int.'!V$5&gt;12-#REF!+Kapitalbedarfsplanung!#REF!,0,Kapitalbedarfsplanung!#REF!))</f>
        <v>#REF!</v>
      </c>
      <c r="W25" s="161" t="e">
        <f>IF(W$5&lt;12-#REF!+Kapitalbedarfsplanung!#REF!,0,IF('Kalk. int.'!W$5&gt;12-#REF!+Kapitalbedarfsplanung!#REF!,0,Kapitalbedarfsplanung!#REF!))</f>
        <v>#REF!</v>
      </c>
      <c r="X25" s="161" t="e">
        <f>IF(X$5&lt;12-#REF!+Kapitalbedarfsplanung!#REF!,0,IF('Kalk. int.'!X$5&gt;12-#REF!+Kapitalbedarfsplanung!#REF!,0,Kapitalbedarfsplanung!#REF!))</f>
        <v>#REF!</v>
      </c>
      <c r="Y25" s="161" t="e">
        <f>IF(Y$5&lt;12-#REF!+Kapitalbedarfsplanung!#REF!,0,IF('Kalk. int.'!Y$5&gt;12-#REF!+Kapitalbedarfsplanung!#REF!,0,Kapitalbedarfsplanung!#REF!))</f>
        <v>#REF!</v>
      </c>
      <c r="Z25" s="161" t="e">
        <f>IF(Z$5&lt;12-#REF!+Kapitalbedarfsplanung!#REF!,0,IF('Kalk. int.'!Z$5&gt;12-#REF!+Kapitalbedarfsplanung!#REF!,0,Kapitalbedarfsplanung!#REF!))</f>
        <v>#REF!</v>
      </c>
      <c r="AA25" s="161" t="e">
        <f>IF(AA$5&lt;12-#REF!+Kapitalbedarfsplanung!#REF!,0,IF('Kalk. int.'!AA$5&gt;12-#REF!+Kapitalbedarfsplanung!#REF!,0,Kapitalbedarfsplanung!#REF!))</f>
        <v>#REF!</v>
      </c>
      <c r="AB25" s="161" t="e">
        <f>IF(AB$5&lt;12-#REF!+Kapitalbedarfsplanung!#REF!,0,IF('Kalk. int.'!AB$5&gt;12-#REF!+Kapitalbedarfsplanung!#REF!,0,Kapitalbedarfsplanung!#REF!))</f>
        <v>#REF!</v>
      </c>
      <c r="AC25" s="161" t="e">
        <f>IF(AC$5&lt;12-#REF!+Kapitalbedarfsplanung!#REF!,0,IF('Kalk. int.'!AC$5&gt;12-#REF!+Kapitalbedarfsplanung!#REF!,0,Kapitalbedarfsplanung!#REF!))</f>
        <v>#REF!</v>
      </c>
      <c r="AD25" s="161" t="e">
        <f>IF(AD$5&lt;12-#REF!+Kapitalbedarfsplanung!#REF!,0,IF('Kalk. int.'!AD$5&gt;12-#REF!+Kapitalbedarfsplanung!#REF!,0,Kapitalbedarfsplanung!#REF!))</f>
        <v>#REF!</v>
      </c>
      <c r="AE25" s="161" t="e">
        <f>IF(AE$5&lt;12-#REF!+Kapitalbedarfsplanung!#REF!,0,IF('Kalk. int.'!AE$5&gt;12-#REF!+Kapitalbedarfsplanung!#REF!,0,Kapitalbedarfsplanung!#REF!))</f>
        <v>#REF!</v>
      </c>
      <c r="AF25" s="161" t="e">
        <f>IF(AF$5&lt;12-#REF!+Kapitalbedarfsplanung!#REF!,0,IF('Kalk. int.'!AF$5&gt;12-#REF!+Kapitalbedarfsplanung!#REF!,0,Kapitalbedarfsplanung!#REF!))</f>
        <v>#REF!</v>
      </c>
      <c r="AG25" s="161" t="e">
        <f>IF(AG$5&lt;12-#REF!+Kapitalbedarfsplanung!#REF!,0,IF('Kalk. int.'!AG$5&gt;12-#REF!+Kapitalbedarfsplanung!#REF!,0,Kapitalbedarfsplanung!#REF!))</f>
        <v>#REF!</v>
      </c>
      <c r="AH25" s="161" t="e">
        <f>IF(AH$5&lt;12-#REF!+Kapitalbedarfsplanung!#REF!,0,IF('Kalk. int.'!AH$5&gt;12-#REF!+Kapitalbedarfsplanung!#REF!,0,Kapitalbedarfsplanung!#REF!))</f>
        <v>#REF!</v>
      </c>
      <c r="AI25" s="161" t="e">
        <f>IF(AI$5&lt;12-#REF!+Kapitalbedarfsplanung!#REF!,0,IF('Kalk. int.'!AI$5&gt;12-#REF!+Kapitalbedarfsplanung!#REF!,0,Kapitalbedarfsplanung!#REF!))</f>
        <v>#REF!</v>
      </c>
      <c r="AJ25" s="161" t="e">
        <f>IF(AJ$5&lt;12-#REF!+Kapitalbedarfsplanung!#REF!,0,IF('Kalk. int.'!AJ$5&gt;12-#REF!+Kapitalbedarfsplanung!#REF!,0,Kapitalbedarfsplanung!#REF!))</f>
        <v>#REF!</v>
      </c>
      <c r="AK25" s="161" t="e">
        <f>IF(AK$5&lt;12-#REF!+Kapitalbedarfsplanung!#REF!,0,IF('Kalk. int.'!AK$5&gt;12-#REF!+Kapitalbedarfsplanung!#REF!,0,Kapitalbedarfsplanung!#REF!))</f>
        <v>#REF!</v>
      </c>
      <c r="AL25" s="161" t="e">
        <f>IF(AL$5&lt;12-#REF!+Kapitalbedarfsplanung!#REF!,0,IF('Kalk. int.'!AL$5&gt;12-#REF!+Kapitalbedarfsplanung!#REF!,0,Kapitalbedarfsplanung!#REF!))</f>
        <v>#REF!</v>
      </c>
      <c r="AM25" s="352" t="e">
        <f>IF(AM$5&lt;12-#REF!+Kapitalbedarfsplanung!#REF!,0,IF('Kalk. int.'!AM$5&gt;12-#REF!+Kapitalbedarfsplanung!#REF!,0,Kapitalbedarfsplanung!#REF!))</f>
        <v>#REF!</v>
      </c>
    </row>
    <row r="26" spans="2:39" ht="15">
      <c r="B26" s="333" t="s">
        <v>1426</v>
      </c>
      <c r="C26" s="377" t="s">
        <v>10</v>
      </c>
      <c r="D26" s="35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352"/>
    </row>
    <row r="27" spans="2:39" ht="15">
      <c r="B27" s="333" t="s">
        <v>1422</v>
      </c>
      <c r="C27" s="377"/>
      <c r="D27" s="351" t="e">
        <f>IF(D$5&lt;12-#REF!+Kapitalbedarfsplanung!#REF!,0,IF('Kalk. int.'!D$5&gt;12-#REF!+Kapitalbedarfsplanung!#REF!,0,Kapitalbedarfsplanung!#REF!))</f>
        <v>#REF!</v>
      </c>
      <c r="E27" s="161" t="e">
        <f>IF(E$5&lt;12-#REF!+Kapitalbedarfsplanung!#REF!,0,IF('Kalk. int.'!E$5&gt;12-#REF!+Kapitalbedarfsplanung!#REF!,0,Kapitalbedarfsplanung!#REF!))</f>
        <v>#REF!</v>
      </c>
      <c r="F27" s="161" t="e">
        <f>IF(F$5&lt;12-#REF!+Kapitalbedarfsplanung!#REF!,0,IF('Kalk. int.'!F$5&gt;12-#REF!+Kapitalbedarfsplanung!#REF!,0,Kapitalbedarfsplanung!#REF!))</f>
        <v>#REF!</v>
      </c>
      <c r="G27" s="161" t="e">
        <f>IF(G$5&lt;12-#REF!+Kapitalbedarfsplanung!#REF!,0,IF('Kalk. int.'!G$5&gt;12-#REF!+Kapitalbedarfsplanung!#REF!,0,Kapitalbedarfsplanung!#REF!))</f>
        <v>#REF!</v>
      </c>
      <c r="H27" s="161" t="e">
        <f>IF(H$5&lt;12-#REF!+Kapitalbedarfsplanung!#REF!,0,IF('Kalk. int.'!H$5&gt;12-#REF!+Kapitalbedarfsplanung!#REF!,0,Kapitalbedarfsplanung!#REF!))</f>
        <v>#REF!</v>
      </c>
      <c r="I27" s="161" t="e">
        <f>IF(I$5&lt;12-#REF!+Kapitalbedarfsplanung!#REF!,0,IF('Kalk. int.'!I$5&gt;12-#REF!+Kapitalbedarfsplanung!#REF!,0,Kapitalbedarfsplanung!#REF!))</f>
        <v>#REF!</v>
      </c>
      <c r="J27" s="161" t="e">
        <f>IF(J$5&lt;12-#REF!+Kapitalbedarfsplanung!#REF!,0,IF('Kalk. int.'!J$5&gt;12-#REF!+Kapitalbedarfsplanung!#REF!,0,Kapitalbedarfsplanung!#REF!))</f>
        <v>#REF!</v>
      </c>
      <c r="K27" s="161" t="e">
        <f>IF(K$5&lt;12-#REF!+Kapitalbedarfsplanung!#REF!,0,IF('Kalk. int.'!K$5&gt;12-#REF!+Kapitalbedarfsplanung!#REF!,0,Kapitalbedarfsplanung!#REF!))</f>
        <v>#REF!</v>
      </c>
      <c r="L27" s="161" t="e">
        <f>IF(L$5&lt;12-#REF!+Kapitalbedarfsplanung!#REF!,0,IF('Kalk. int.'!L$5&gt;12-#REF!+Kapitalbedarfsplanung!#REF!,0,Kapitalbedarfsplanung!#REF!))</f>
        <v>#REF!</v>
      </c>
      <c r="M27" s="161" t="e">
        <f>IF(M$5&lt;12-#REF!+Kapitalbedarfsplanung!#REF!,0,IF('Kalk. int.'!M$5&gt;12-#REF!+Kapitalbedarfsplanung!#REF!,0,Kapitalbedarfsplanung!#REF!))</f>
        <v>#REF!</v>
      </c>
      <c r="N27" s="161" t="e">
        <f>IF(N$5&lt;12-#REF!+Kapitalbedarfsplanung!#REF!,0,IF('Kalk. int.'!N$5&gt;12-#REF!+Kapitalbedarfsplanung!#REF!,0,Kapitalbedarfsplanung!#REF!))</f>
        <v>#REF!</v>
      </c>
      <c r="O27" s="161" t="e">
        <f>IF(O$5&lt;12-#REF!+Kapitalbedarfsplanung!#REF!,0,IF('Kalk. int.'!O$5&gt;12-#REF!+Kapitalbedarfsplanung!#REF!,0,Kapitalbedarfsplanung!#REF!))</f>
        <v>#REF!</v>
      </c>
      <c r="P27" s="161" t="e">
        <f>IF(P$5&lt;12-#REF!+Kapitalbedarfsplanung!#REF!,0,IF('Kalk. int.'!P$5&gt;12-#REF!+Kapitalbedarfsplanung!#REF!,0,Kapitalbedarfsplanung!#REF!))</f>
        <v>#REF!</v>
      </c>
      <c r="Q27" s="161" t="e">
        <f>IF(Q$5&lt;12-#REF!+Kapitalbedarfsplanung!#REF!,0,IF('Kalk. int.'!Q$5&gt;12-#REF!+Kapitalbedarfsplanung!#REF!,0,Kapitalbedarfsplanung!#REF!))</f>
        <v>#REF!</v>
      </c>
      <c r="R27" s="161" t="e">
        <f>IF(R$5&lt;12-#REF!+Kapitalbedarfsplanung!#REF!,0,IF('Kalk. int.'!R$5&gt;12-#REF!+Kapitalbedarfsplanung!#REF!,0,Kapitalbedarfsplanung!#REF!))</f>
        <v>#REF!</v>
      </c>
      <c r="S27" s="161" t="e">
        <f>IF(S$5&lt;12-#REF!+Kapitalbedarfsplanung!#REF!,0,IF('Kalk. int.'!S$5&gt;12-#REF!+Kapitalbedarfsplanung!#REF!,0,Kapitalbedarfsplanung!#REF!))</f>
        <v>#REF!</v>
      </c>
      <c r="T27" s="161" t="e">
        <f>IF(T$5&lt;12-#REF!+Kapitalbedarfsplanung!#REF!,0,IF('Kalk. int.'!T$5&gt;12-#REF!+Kapitalbedarfsplanung!#REF!,0,Kapitalbedarfsplanung!#REF!))</f>
        <v>#REF!</v>
      </c>
      <c r="U27" s="161" t="e">
        <f>IF(U$5&lt;12-#REF!+Kapitalbedarfsplanung!#REF!,0,IF('Kalk. int.'!U$5&gt;12-#REF!+Kapitalbedarfsplanung!#REF!,0,Kapitalbedarfsplanung!#REF!))</f>
        <v>#REF!</v>
      </c>
      <c r="V27" s="161" t="e">
        <f>IF(V$5&lt;12-#REF!+Kapitalbedarfsplanung!#REF!,0,IF('Kalk. int.'!V$5&gt;12-#REF!+Kapitalbedarfsplanung!#REF!,0,Kapitalbedarfsplanung!#REF!))</f>
        <v>#REF!</v>
      </c>
      <c r="W27" s="161" t="e">
        <f>IF(W$5&lt;12-#REF!+Kapitalbedarfsplanung!#REF!,0,IF('Kalk. int.'!W$5&gt;12-#REF!+Kapitalbedarfsplanung!#REF!,0,Kapitalbedarfsplanung!#REF!))</f>
        <v>#REF!</v>
      </c>
      <c r="X27" s="161" t="e">
        <f>IF(X$5&lt;12-#REF!+Kapitalbedarfsplanung!#REF!,0,IF('Kalk. int.'!X$5&gt;12-#REF!+Kapitalbedarfsplanung!#REF!,0,Kapitalbedarfsplanung!#REF!))</f>
        <v>#REF!</v>
      </c>
      <c r="Y27" s="161" t="e">
        <f>IF(Y$5&lt;12-#REF!+Kapitalbedarfsplanung!#REF!,0,IF('Kalk. int.'!Y$5&gt;12-#REF!+Kapitalbedarfsplanung!#REF!,0,Kapitalbedarfsplanung!#REF!))</f>
        <v>#REF!</v>
      </c>
      <c r="Z27" s="161" t="e">
        <f>IF(Z$5&lt;12-#REF!+Kapitalbedarfsplanung!#REF!,0,IF('Kalk. int.'!Z$5&gt;12-#REF!+Kapitalbedarfsplanung!#REF!,0,Kapitalbedarfsplanung!#REF!))</f>
        <v>#REF!</v>
      </c>
      <c r="AA27" s="161" t="e">
        <f>IF(AA$5&lt;12-#REF!+Kapitalbedarfsplanung!#REF!,0,IF('Kalk. int.'!AA$5&gt;12-#REF!+Kapitalbedarfsplanung!#REF!,0,Kapitalbedarfsplanung!#REF!))</f>
        <v>#REF!</v>
      </c>
      <c r="AB27" s="161" t="e">
        <f>IF(AB$5&lt;12-#REF!+Kapitalbedarfsplanung!#REF!,0,IF('Kalk. int.'!AB$5&gt;12-#REF!+Kapitalbedarfsplanung!#REF!,0,Kapitalbedarfsplanung!#REF!))</f>
        <v>#REF!</v>
      </c>
      <c r="AC27" s="161" t="e">
        <f>IF(AC$5&lt;12-#REF!+Kapitalbedarfsplanung!#REF!,0,IF('Kalk. int.'!AC$5&gt;12-#REF!+Kapitalbedarfsplanung!#REF!,0,Kapitalbedarfsplanung!#REF!))</f>
        <v>#REF!</v>
      </c>
      <c r="AD27" s="161" t="e">
        <f>IF(AD$5&lt;12-#REF!+Kapitalbedarfsplanung!#REF!,0,IF('Kalk. int.'!AD$5&gt;12-#REF!+Kapitalbedarfsplanung!#REF!,0,Kapitalbedarfsplanung!#REF!))</f>
        <v>#REF!</v>
      </c>
      <c r="AE27" s="161" t="e">
        <f>IF(AE$5&lt;12-#REF!+Kapitalbedarfsplanung!#REF!,0,IF('Kalk. int.'!AE$5&gt;12-#REF!+Kapitalbedarfsplanung!#REF!,0,Kapitalbedarfsplanung!#REF!))</f>
        <v>#REF!</v>
      </c>
      <c r="AF27" s="161" t="e">
        <f>IF(AF$5&lt;12-#REF!+Kapitalbedarfsplanung!#REF!,0,IF('Kalk. int.'!AF$5&gt;12-#REF!+Kapitalbedarfsplanung!#REF!,0,Kapitalbedarfsplanung!#REF!))</f>
        <v>#REF!</v>
      </c>
      <c r="AG27" s="161" t="e">
        <f>IF(AG$5&lt;12-#REF!+Kapitalbedarfsplanung!#REF!,0,IF('Kalk. int.'!AG$5&gt;12-#REF!+Kapitalbedarfsplanung!#REF!,0,Kapitalbedarfsplanung!#REF!))</f>
        <v>#REF!</v>
      </c>
      <c r="AH27" s="161" t="e">
        <f>IF(AH$5&lt;12-#REF!+Kapitalbedarfsplanung!#REF!,0,IF('Kalk. int.'!AH$5&gt;12-#REF!+Kapitalbedarfsplanung!#REF!,0,Kapitalbedarfsplanung!#REF!))</f>
        <v>#REF!</v>
      </c>
      <c r="AI27" s="161" t="e">
        <f>IF(AI$5&lt;12-#REF!+Kapitalbedarfsplanung!#REF!,0,IF('Kalk. int.'!AI$5&gt;12-#REF!+Kapitalbedarfsplanung!#REF!,0,Kapitalbedarfsplanung!#REF!))</f>
        <v>#REF!</v>
      </c>
      <c r="AJ27" s="161" t="e">
        <f>IF(AJ$5&lt;12-#REF!+Kapitalbedarfsplanung!#REF!,0,IF('Kalk. int.'!AJ$5&gt;12-#REF!+Kapitalbedarfsplanung!#REF!,0,Kapitalbedarfsplanung!#REF!))</f>
        <v>#REF!</v>
      </c>
      <c r="AK27" s="161" t="e">
        <f>IF(AK$5&lt;12-#REF!+Kapitalbedarfsplanung!#REF!,0,IF('Kalk. int.'!AK$5&gt;12-#REF!+Kapitalbedarfsplanung!#REF!,0,Kapitalbedarfsplanung!#REF!))</f>
        <v>#REF!</v>
      </c>
      <c r="AL27" s="161" t="e">
        <f>IF(AL$5&lt;12-#REF!+Kapitalbedarfsplanung!#REF!,0,IF('Kalk. int.'!AL$5&gt;12-#REF!+Kapitalbedarfsplanung!#REF!,0,Kapitalbedarfsplanung!#REF!))</f>
        <v>#REF!</v>
      </c>
      <c r="AM27" s="352" t="e">
        <f>IF(AM$5&lt;12-#REF!+Kapitalbedarfsplanung!#REF!,0,IF('Kalk. int.'!AM$5&gt;12-#REF!+Kapitalbedarfsplanung!#REF!,0,Kapitalbedarfsplanung!#REF!))</f>
        <v>#REF!</v>
      </c>
    </row>
    <row r="28" spans="2:39" ht="15">
      <c r="B28" s="333" t="s">
        <v>1422</v>
      </c>
      <c r="C28" s="377"/>
      <c r="D28" s="351" t="e">
        <f>IF(D$5&lt;12-#REF!+Kapitalbedarfsplanung!#REF!,0,IF('Kalk. int.'!D$5&gt;12-#REF!+Kapitalbedarfsplanung!#REF!,0,Kapitalbedarfsplanung!#REF!))</f>
        <v>#REF!</v>
      </c>
      <c r="E28" s="161" t="e">
        <f>IF(E$5&lt;12-#REF!+Kapitalbedarfsplanung!#REF!,0,IF('Kalk. int.'!E$5&gt;12-#REF!+Kapitalbedarfsplanung!#REF!,0,Kapitalbedarfsplanung!#REF!))</f>
        <v>#REF!</v>
      </c>
      <c r="F28" s="161" t="e">
        <f>IF(F$5&lt;12-#REF!+Kapitalbedarfsplanung!#REF!,0,IF('Kalk. int.'!F$5&gt;12-#REF!+Kapitalbedarfsplanung!#REF!,0,Kapitalbedarfsplanung!#REF!))</f>
        <v>#REF!</v>
      </c>
      <c r="G28" s="161" t="e">
        <f>IF(G$5&lt;12-#REF!+Kapitalbedarfsplanung!#REF!,0,IF('Kalk. int.'!G$5&gt;12-#REF!+Kapitalbedarfsplanung!#REF!,0,Kapitalbedarfsplanung!#REF!))</f>
        <v>#REF!</v>
      </c>
      <c r="H28" s="161" t="e">
        <f>IF(H$5&lt;12-#REF!+Kapitalbedarfsplanung!#REF!,0,IF('Kalk. int.'!H$5&gt;12-#REF!+Kapitalbedarfsplanung!#REF!,0,Kapitalbedarfsplanung!#REF!))</f>
        <v>#REF!</v>
      </c>
      <c r="I28" s="161" t="e">
        <f>IF(I$5&lt;12-#REF!+Kapitalbedarfsplanung!#REF!,0,IF('Kalk. int.'!I$5&gt;12-#REF!+Kapitalbedarfsplanung!#REF!,0,Kapitalbedarfsplanung!#REF!))</f>
        <v>#REF!</v>
      </c>
      <c r="J28" s="161" t="e">
        <f>IF(J$5&lt;12-#REF!+Kapitalbedarfsplanung!#REF!,0,IF('Kalk. int.'!J$5&gt;12-#REF!+Kapitalbedarfsplanung!#REF!,0,Kapitalbedarfsplanung!#REF!))</f>
        <v>#REF!</v>
      </c>
      <c r="K28" s="161" t="e">
        <f>IF(K$5&lt;12-#REF!+Kapitalbedarfsplanung!#REF!,0,IF('Kalk. int.'!K$5&gt;12-#REF!+Kapitalbedarfsplanung!#REF!,0,Kapitalbedarfsplanung!#REF!))</f>
        <v>#REF!</v>
      </c>
      <c r="L28" s="161" t="e">
        <f>IF(L$5&lt;12-#REF!+Kapitalbedarfsplanung!#REF!,0,IF('Kalk. int.'!L$5&gt;12-#REF!+Kapitalbedarfsplanung!#REF!,0,Kapitalbedarfsplanung!#REF!))</f>
        <v>#REF!</v>
      </c>
      <c r="M28" s="161" t="e">
        <f>IF(M$5&lt;12-#REF!+Kapitalbedarfsplanung!#REF!,0,IF('Kalk. int.'!M$5&gt;12-#REF!+Kapitalbedarfsplanung!#REF!,0,Kapitalbedarfsplanung!#REF!))</f>
        <v>#REF!</v>
      </c>
      <c r="N28" s="161" t="e">
        <f>IF(N$5&lt;12-#REF!+Kapitalbedarfsplanung!#REF!,0,IF('Kalk. int.'!N$5&gt;12-#REF!+Kapitalbedarfsplanung!#REF!,0,Kapitalbedarfsplanung!#REF!))</f>
        <v>#REF!</v>
      </c>
      <c r="O28" s="161" t="e">
        <f>IF(O$5&lt;12-#REF!+Kapitalbedarfsplanung!#REF!,0,IF('Kalk. int.'!O$5&gt;12-#REF!+Kapitalbedarfsplanung!#REF!,0,Kapitalbedarfsplanung!#REF!))</f>
        <v>#REF!</v>
      </c>
      <c r="P28" s="161" t="e">
        <f>IF(P$5&lt;12-#REF!+Kapitalbedarfsplanung!#REF!,0,IF('Kalk. int.'!P$5&gt;12-#REF!+Kapitalbedarfsplanung!#REF!,0,Kapitalbedarfsplanung!#REF!))</f>
        <v>#REF!</v>
      </c>
      <c r="Q28" s="161" t="e">
        <f>IF(Q$5&lt;12-#REF!+Kapitalbedarfsplanung!#REF!,0,IF('Kalk. int.'!Q$5&gt;12-#REF!+Kapitalbedarfsplanung!#REF!,0,Kapitalbedarfsplanung!#REF!))</f>
        <v>#REF!</v>
      </c>
      <c r="R28" s="161" t="e">
        <f>IF(R$5&lt;12-#REF!+Kapitalbedarfsplanung!#REF!,0,IF('Kalk. int.'!R$5&gt;12-#REF!+Kapitalbedarfsplanung!#REF!,0,Kapitalbedarfsplanung!#REF!))</f>
        <v>#REF!</v>
      </c>
      <c r="S28" s="161" t="e">
        <f>IF(S$5&lt;12-#REF!+Kapitalbedarfsplanung!#REF!,0,IF('Kalk. int.'!S$5&gt;12-#REF!+Kapitalbedarfsplanung!#REF!,0,Kapitalbedarfsplanung!#REF!))</f>
        <v>#REF!</v>
      </c>
      <c r="T28" s="161" t="e">
        <f>IF(T$5&lt;12-#REF!+Kapitalbedarfsplanung!#REF!,0,IF('Kalk. int.'!T$5&gt;12-#REF!+Kapitalbedarfsplanung!#REF!,0,Kapitalbedarfsplanung!#REF!))</f>
        <v>#REF!</v>
      </c>
      <c r="U28" s="161" t="e">
        <f>IF(U$5&lt;12-#REF!+Kapitalbedarfsplanung!#REF!,0,IF('Kalk. int.'!U$5&gt;12-#REF!+Kapitalbedarfsplanung!#REF!,0,Kapitalbedarfsplanung!#REF!))</f>
        <v>#REF!</v>
      </c>
      <c r="V28" s="161" t="e">
        <f>IF(V$5&lt;12-#REF!+Kapitalbedarfsplanung!#REF!,0,IF('Kalk. int.'!V$5&gt;12-#REF!+Kapitalbedarfsplanung!#REF!,0,Kapitalbedarfsplanung!#REF!))</f>
        <v>#REF!</v>
      </c>
      <c r="W28" s="161" t="e">
        <f>IF(W$5&lt;12-#REF!+Kapitalbedarfsplanung!#REF!,0,IF('Kalk. int.'!W$5&gt;12-#REF!+Kapitalbedarfsplanung!#REF!,0,Kapitalbedarfsplanung!#REF!))</f>
        <v>#REF!</v>
      </c>
      <c r="X28" s="161" t="e">
        <f>IF(X$5&lt;12-#REF!+Kapitalbedarfsplanung!#REF!,0,IF('Kalk. int.'!X$5&gt;12-#REF!+Kapitalbedarfsplanung!#REF!,0,Kapitalbedarfsplanung!#REF!))</f>
        <v>#REF!</v>
      </c>
      <c r="Y28" s="161" t="e">
        <f>IF(Y$5&lt;12-#REF!+Kapitalbedarfsplanung!#REF!,0,IF('Kalk. int.'!Y$5&gt;12-#REF!+Kapitalbedarfsplanung!#REF!,0,Kapitalbedarfsplanung!#REF!))</f>
        <v>#REF!</v>
      </c>
      <c r="Z28" s="161" t="e">
        <f>IF(Z$5&lt;12-#REF!+Kapitalbedarfsplanung!#REF!,0,IF('Kalk. int.'!Z$5&gt;12-#REF!+Kapitalbedarfsplanung!#REF!,0,Kapitalbedarfsplanung!#REF!))</f>
        <v>#REF!</v>
      </c>
      <c r="AA28" s="161" t="e">
        <f>IF(AA$5&lt;12-#REF!+Kapitalbedarfsplanung!#REF!,0,IF('Kalk. int.'!AA$5&gt;12-#REF!+Kapitalbedarfsplanung!#REF!,0,Kapitalbedarfsplanung!#REF!))</f>
        <v>#REF!</v>
      </c>
      <c r="AB28" s="161" t="e">
        <f>IF(AB$5&lt;12-#REF!+Kapitalbedarfsplanung!#REF!,0,IF('Kalk. int.'!AB$5&gt;12-#REF!+Kapitalbedarfsplanung!#REF!,0,Kapitalbedarfsplanung!#REF!))</f>
        <v>#REF!</v>
      </c>
      <c r="AC28" s="161" t="e">
        <f>IF(AC$5&lt;12-#REF!+Kapitalbedarfsplanung!#REF!,0,IF('Kalk. int.'!AC$5&gt;12-#REF!+Kapitalbedarfsplanung!#REF!,0,Kapitalbedarfsplanung!#REF!))</f>
        <v>#REF!</v>
      </c>
      <c r="AD28" s="161" t="e">
        <f>IF(AD$5&lt;12-#REF!+Kapitalbedarfsplanung!#REF!,0,IF('Kalk. int.'!AD$5&gt;12-#REF!+Kapitalbedarfsplanung!#REF!,0,Kapitalbedarfsplanung!#REF!))</f>
        <v>#REF!</v>
      </c>
      <c r="AE28" s="161" t="e">
        <f>IF(AE$5&lt;12-#REF!+Kapitalbedarfsplanung!#REF!,0,IF('Kalk. int.'!AE$5&gt;12-#REF!+Kapitalbedarfsplanung!#REF!,0,Kapitalbedarfsplanung!#REF!))</f>
        <v>#REF!</v>
      </c>
      <c r="AF28" s="161" t="e">
        <f>IF(AF$5&lt;12-#REF!+Kapitalbedarfsplanung!#REF!,0,IF('Kalk. int.'!AF$5&gt;12-#REF!+Kapitalbedarfsplanung!#REF!,0,Kapitalbedarfsplanung!#REF!))</f>
        <v>#REF!</v>
      </c>
      <c r="AG28" s="161" t="e">
        <f>IF(AG$5&lt;12-#REF!+Kapitalbedarfsplanung!#REF!,0,IF('Kalk. int.'!AG$5&gt;12-#REF!+Kapitalbedarfsplanung!#REF!,0,Kapitalbedarfsplanung!#REF!))</f>
        <v>#REF!</v>
      </c>
      <c r="AH28" s="161" t="e">
        <f>IF(AH$5&lt;12-#REF!+Kapitalbedarfsplanung!#REF!,0,IF('Kalk. int.'!AH$5&gt;12-#REF!+Kapitalbedarfsplanung!#REF!,0,Kapitalbedarfsplanung!#REF!))</f>
        <v>#REF!</v>
      </c>
      <c r="AI28" s="161" t="e">
        <f>IF(AI$5&lt;12-#REF!+Kapitalbedarfsplanung!#REF!,0,IF('Kalk. int.'!AI$5&gt;12-#REF!+Kapitalbedarfsplanung!#REF!,0,Kapitalbedarfsplanung!#REF!))</f>
        <v>#REF!</v>
      </c>
      <c r="AJ28" s="161" t="e">
        <f>IF(AJ$5&lt;12-#REF!+Kapitalbedarfsplanung!#REF!,0,IF('Kalk. int.'!AJ$5&gt;12-#REF!+Kapitalbedarfsplanung!#REF!,0,Kapitalbedarfsplanung!#REF!))</f>
        <v>#REF!</v>
      </c>
      <c r="AK28" s="161" t="e">
        <f>IF(AK$5&lt;12-#REF!+Kapitalbedarfsplanung!#REF!,0,IF('Kalk. int.'!AK$5&gt;12-#REF!+Kapitalbedarfsplanung!#REF!,0,Kapitalbedarfsplanung!#REF!))</f>
        <v>#REF!</v>
      </c>
      <c r="AL28" s="161" t="e">
        <f>IF(AL$5&lt;12-#REF!+Kapitalbedarfsplanung!#REF!,0,IF('Kalk. int.'!AL$5&gt;12-#REF!+Kapitalbedarfsplanung!#REF!,0,Kapitalbedarfsplanung!#REF!))</f>
        <v>#REF!</v>
      </c>
      <c r="AM28" s="352" t="e">
        <f>IF(AM$5&lt;12-#REF!+Kapitalbedarfsplanung!#REF!,0,IF('Kalk. int.'!AM$5&gt;12-#REF!+Kapitalbedarfsplanung!#REF!,0,Kapitalbedarfsplanung!#REF!))</f>
        <v>#REF!</v>
      </c>
    </row>
    <row r="29" spans="2:39" ht="15">
      <c r="B29" s="333" t="s">
        <v>1422</v>
      </c>
      <c r="C29" s="377"/>
      <c r="D29" s="351" t="e">
        <f>IF(D$5&lt;12-#REF!+Kapitalbedarfsplanung!#REF!,0,IF('Kalk. int.'!D$5&gt;12-#REF!+Kapitalbedarfsplanung!#REF!,0,Kapitalbedarfsplanung!#REF!))</f>
        <v>#REF!</v>
      </c>
      <c r="E29" s="161" t="e">
        <f>IF(E$5&lt;12-#REF!+Kapitalbedarfsplanung!#REF!,0,IF('Kalk. int.'!E$5&gt;12-#REF!+Kapitalbedarfsplanung!#REF!,0,Kapitalbedarfsplanung!#REF!))</f>
        <v>#REF!</v>
      </c>
      <c r="F29" s="161" t="e">
        <f>IF(F$5&lt;12-#REF!+Kapitalbedarfsplanung!#REF!,0,IF('Kalk. int.'!F$5&gt;12-#REF!+Kapitalbedarfsplanung!#REF!,0,Kapitalbedarfsplanung!#REF!))</f>
        <v>#REF!</v>
      </c>
      <c r="G29" s="161" t="e">
        <f>IF(G$5&lt;12-#REF!+Kapitalbedarfsplanung!#REF!,0,IF('Kalk. int.'!G$5&gt;12-#REF!+Kapitalbedarfsplanung!#REF!,0,Kapitalbedarfsplanung!#REF!))</f>
        <v>#REF!</v>
      </c>
      <c r="H29" s="161" t="e">
        <f>IF(H$5&lt;12-#REF!+Kapitalbedarfsplanung!#REF!,0,IF('Kalk. int.'!H$5&gt;12-#REF!+Kapitalbedarfsplanung!#REF!,0,Kapitalbedarfsplanung!#REF!))</f>
        <v>#REF!</v>
      </c>
      <c r="I29" s="161" t="e">
        <f>IF(I$5&lt;12-#REF!+Kapitalbedarfsplanung!#REF!,0,IF('Kalk. int.'!I$5&gt;12-#REF!+Kapitalbedarfsplanung!#REF!,0,Kapitalbedarfsplanung!#REF!))</f>
        <v>#REF!</v>
      </c>
      <c r="J29" s="161" t="e">
        <f>IF(J$5&lt;12-#REF!+Kapitalbedarfsplanung!#REF!,0,IF('Kalk. int.'!J$5&gt;12-#REF!+Kapitalbedarfsplanung!#REF!,0,Kapitalbedarfsplanung!#REF!))</f>
        <v>#REF!</v>
      </c>
      <c r="K29" s="161" t="e">
        <f>IF(K$5&lt;12-#REF!+Kapitalbedarfsplanung!#REF!,0,IF('Kalk. int.'!K$5&gt;12-#REF!+Kapitalbedarfsplanung!#REF!,0,Kapitalbedarfsplanung!#REF!))</f>
        <v>#REF!</v>
      </c>
      <c r="L29" s="161" t="e">
        <f>IF(L$5&lt;12-#REF!+Kapitalbedarfsplanung!#REF!,0,IF('Kalk. int.'!L$5&gt;12-#REF!+Kapitalbedarfsplanung!#REF!,0,Kapitalbedarfsplanung!#REF!))</f>
        <v>#REF!</v>
      </c>
      <c r="M29" s="161" t="e">
        <f>IF(M$5&lt;12-#REF!+Kapitalbedarfsplanung!#REF!,0,IF('Kalk. int.'!M$5&gt;12-#REF!+Kapitalbedarfsplanung!#REF!,0,Kapitalbedarfsplanung!#REF!))</f>
        <v>#REF!</v>
      </c>
      <c r="N29" s="161" t="e">
        <f>IF(N$5&lt;12-#REF!+Kapitalbedarfsplanung!#REF!,0,IF('Kalk. int.'!N$5&gt;12-#REF!+Kapitalbedarfsplanung!#REF!,0,Kapitalbedarfsplanung!#REF!))</f>
        <v>#REF!</v>
      </c>
      <c r="O29" s="161" t="e">
        <f>IF(O$5&lt;12-#REF!+Kapitalbedarfsplanung!#REF!,0,IF('Kalk. int.'!O$5&gt;12-#REF!+Kapitalbedarfsplanung!#REF!,0,Kapitalbedarfsplanung!#REF!))</f>
        <v>#REF!</v>
      </c>
      <c r="P29" s="161" t="e">
        <f>IF(P$5&lt;12-#REF!+Kapitalbedarfsplanung!#REF!,0,IF('Kalk. int.'!P$5&gt;12-#REF!+Kapitalbedarfsplanung!#REF!,0,Kapitalbedarfsplanung!#REF!))</f>
        <v>#REF!</v>
      </c>
      <c r="Q29" s="161" t="e">
        <f>IF(Q$5&lt;12-#REF!+Kapitalbedarfsplanung!#REF!,0,IF('Kalk. int.'!Q$5&gt;12-#REF!+Kapitalbedarfsplanung!#REF!,0,Kapitalbedarfsplanung!#REF!))</f>
        <v>#REF!</v>
      </c>
      <c r="R29" s="161" t="e">
        <f>IF(R$5&lt;12-#REF!+Kapitalbedarfsplanung!#REF!,0,IF('Kalk. int.'!R$5&gt;12-#REF!+Kapitalbedarfsplanung!#REF!,0,Kapitalbedarfsplanung!#REF!))</f>
        <v>#REF!</v>
      </c>
      <c r="S29" s="161" t="e">
        <f>IF(S$5&lt;12-#REF!+Kapitalbedarfsplanung!#REF!,0,IF('Kalk. int.'!S$5&gt;12-#REF!+Kapitalbedarfsplanung!#REF!,0,Kapitalbedarfsplanung!#REF!))</f>
        <v>#REF!</v>
      </c>
      <c r="T29" s="161" t="e">
        <f>IF(T$5&lt;12-#REF!+Kapitalbedarfsplanung!#REF!,0,IF('Kalk. int.'!T$5&gt;12-#REF!+Kapitalbedarfsplanung!#REF!,0,Kapitalbedarfsplanung!#REF!))</f>
        <v>#REF!</v>
      </c>
      <c r="U29" s="161" t="e">
        <f>IF(U$5&lt;12-#REF!+Kapitalbedarfsplanung!#REF!,0,IF('Kalk. int.'!U$5&gt;12-#REF!+Kapitalbedarfsplanung!#REF!,0,Kapitalbedarfsplanung!#REF!))</f>
        <v>#REF!</v>
      </c>
      <c r="V29" s="161" t="e">
        <f>IF(V$5&lt;12-#REF!+Kapitalbedarfsplanung!#REF!,0,IF('Kalk. int.'!V$5&gt;12-#REF!+Kapitalbedarfsplanung!#REF!,0,Kapitalbedarfsplanung!#REF!))</f>
        <v>#REF!</v>
      </c>
      <c r="W29" s="161" t="e">
        <f>IF(W$5&lt;12-#REF!+Kapitalbedarfsplanung!#REF!,0,IF('Kalk. int.'!W$5&gt;12-#REF!+Kapitalbedarfsplanung!#REF!,0,Kapitalbedarfsplanung!#REF!))</f>
        <v>#REF!</v>
      </c>
      <c r="X29" s="161" t="e">
        <f>IF(X$5&lt;12-#REF!+Kapitalbedarfsplanung!#REF!,0,IF('Kalk. int.'!X$5&gt;12-#REF!+Kapitalbedarfsplanung!#REF!,0,Kapitalbedarfsplanung!#REF!))</f>
        <v>#REF!</v>
      </c>
      <c r="Y29" s="161" t="e">
        <f>IF(Y$5&lt;12-#REF!+Kapitalbedarfsplanung!#REF!,0,IF('Kalk. int.'!Y$5&gt;12-#REF!+Kapitalbedarfsplanung!#REF!,0,Kapitalbedarfsplanung!#REF!))</f>
        <v>#REF!</v>
      </c>
      <c r="Z29" s="161" t="e">
        <f>IF(Z$5&lt;12-#REF!+Kapitalbedarfsplanung!#REF!,0,IF('Kalk. int.'!Z$5&gt;12-#REF!+Kapitalbedarfsplanung!#REF!,0,Kapitalbedarfsplanung!#REF!))</f>
        <v>#REF!</v>
      </c>
      <c r="AA29" s="161" t="e">
        <f>IF(AA$5&lt;12-#REF!+Kapitalbedarfsplanung!#REF!,0,IF('Kalk. int.'!AA$5&gt;12-#REF!+Kapitalbedarfsplanung!#REF!,0,Kapitalbedarfsplanung!#REF!))</f>
        <v>#REF!</v>
      </c>
      <c r="AB29" s="161" t="e">
        <f>IF(AB$5&lt;12-#REF!+Kapitalbedarfsplanung!#REF!,0,IF('Kalk. int.'!AB$5&gt;12-#REF!+Kapitalbedarfsplanung!#REF!,0,Kapitalbedarfsplanung!#REF!))</f>
        <v>#REF!</v>
      </c>
      <c r="AC29" s="161" t="e">
        <f>IF(AC$5&lt;12-#REF!+Kapitalbedarfsplanung!#REF!,0,IF('Kalk. int.'!AC$5&gt;12-#REF!+Kapitalbedarfsplanung!#REF!,0,Kapitalbedarfsplanung!#REF!))</f>
        <v>#REF!</v>
      </c>
      <c r="AD29" s="161" t="e">
        <f>IF(AD$5&lt;12-#REF!+Kapitalbedarfsplanung!#REF!,0,IF('Kalk. int.'!AD$5&gt;12-#REF!+Kapitalbedarfsplanung!#REF!,0,Kapitalbedarfsplanung!#REF!))</f>
        <v>#REF!</v>
      </c>
      <c r="AE29" s="161" t="e">
        <f>IF(AE$5&lt;12-#REF!+Kapitalbedarfsplanung!#REF!,0,IF('Kalk. int.'!AE$5&gt;12-#REF!+Kapitalbedarfsplanung!#REF!,0,Kapitalbedarfsplanung!#REF!))</f>
        <v>#REF!</v>
      </c>
      <c r="AF29" s="161" t="e">
        <f>IF(AF$5&lt;12-#REF!+Kapitalbedarfsplanung!#REF!,0,IF('Kalk. int.'!AF$5&gt;12-#REF!+Kapitalbedarfsplanung!#REF!,0,Kapitalbedarfsplanung!#REF!))</f>
        <v>#REF!</v>
      </c>
      <c r="AG29" s="161" t="e">
        <f>IF(AG$5&lt;12-#REF!+Kapitalbedarfsplanung!#REF!,0,IF('Kalk. int.'!AG$5&gt;12-#REF!+Kapitalbedarfsplanung!#REF!,0,Kapitalbedarfsplanung!#REF!))</f>
        <v>#REF!</v>
      </c>
      <c r="AH29" s="161" t="e">
        <f>IF(AH$5&lt;12-#REF!+Kapitalbedarfsplanung!#REF!,0,IF('Kalk. int.'!AH$5&gt;12-#REF!+Kapitalbedarfsplanung!#REF!,0,Kapitalbedarfsplanung!#REF!))</f>
        <v>#REF!</v>
      </c>
      <c r="AI29" s="161" t="e">
        <f>IF(AI$5&lt;12-#REF!+Kapitalbedarfsplanung!#REF!,0,IF('Kalk. int.'!AI$5&gt;12-#REF!+Kapitalbedarfsplanung!#REF!,0,Kapitalbedarfsplanung!#REF!))</f>
        <v>#REF!</v>
      </c>
      <c r="AJ29" s="161" t="e">
        <f>IF(AJ$5&lt;12-#REF!+Kapitalbedarfsplanung!#REF!,0,IF('Kalk. int.'!AJ$5&gt;12-#REF!+Kapitalbedarfsplanung!#REF!,0,Kapitalbedarfsplanung!#REF!))</f>
        <v>#REF!</v>
      </c>
      <c r="AK29" s="161" t="e">
        <f>IF(AK$5&lt;12-#REF!+Kapitalbedarfsplanung!#REF!,0,IF('Kalk. int.'!AK$5&gt;12-#REF!+Kapitalbedarfsplanung!#REF!,0,Kapitalbedarfsplanung!#REF!))</f>
        <v>#REF!</v>
      </c>
      <c r="AL29" s="161" t="e">
        <f>IF(AL$5&lt;12-#REF!+Kapitalbedarfsplanung!#REF!,0,IF('Kalk. int.'!AL$5&gt;12-#REF!+Kapitalbedarfsplanung!#REF!,0,Kapitalbedarfsplanung!#REF!))</f>
        <v>#REF!</v>
      </c>
      <c r="AM29" s="352" t="e">
        <f>IF(AM$5&lt;12-#REF!+Kapitalbedarfsplanung!#REF!,0,IF('Kalk. int.'!AM$5&gt;12-#REF!+Kapitalbedarfsplanung!#REF!,0,Kapitalbedarfsplanung!#REF!))</f>
        <v>#REF!</v>
      </c>
    </row>
    <row r="30" spans="2:39" ht="15.75">
      <c r="B30" s="332" t="s">
        <v>1422</v>
      </c>
      <c r="C30" s="375"/>
      <c r="D30" s="351" t="e">
        <f>IF(D$5&lt;12-#REF!+Kapitalbedarfsplanung!#REF!,0,IF('Kalk. int.'!D$5&gt;12-#REF!+Kapitalbedarfsplanung!#REF!,0,Kapitalbedarfsplanung!#REF!))</f>
        <v>#REF!</v>
      </c>
      <c r="E30" s="161" t="e">
        <f>IF(E$5&lt;12-#REF!+Kapitalbedarfsplanung!#REF!,0,IF('Kalk. int.'!E$5&gt;12-#REF!+Kapitalbedarfsplanung!#REF!,0,Kapitalbedarfsplanung!#REF!))</f>
        <v>#REF!</v>
      </c>
      <c r="F30" s="161" t="e">
        <f>IF(F$5&lt;12-#REF!+Kapitalbedarfsplanung!#REF!,0,IF('Kalk. int.'!F$5&gt;12-#REF!+Kapitalbedarfsplanung!#REF!,0,Kapitalbedarfsplanung!#REF!))</f>
        <v>#REF!</v>
      </c>
      <c r="G30" s="161" t="e">
        <f>IF(G$5&lt;12-#REF!+Kapitalbedarfsplanung!#REF!,0,IF('Kalk. int.'!G$5&gt;12-#REF!+Kapitalbedarfsplanung!#REF!,0,Kapitalbedarfsplanung!#REF!))</f>
        <v>#REF!</v>
      </c>
      <c r="H30" s="161" t="e">
        <f>IF(H$5&lt;12-#REF!+Kapitalbedarfsplanung!#REF!,0,IF('Kalk. int.'!H$5&gt;12-#REF!+Kapitalbedarfsplanung!#REF!,0,Kapitalbedarfsplanung!#REF!))</f>
        <v>#REF!</v>
      </c>
      <c r="I30" s="161" t="e">
        <f>IF(I$5&lt;12-#REF!+Kapitalbedarfsplanung!#REF!,0,IF('Kalk. int.'!I$5&gt;12-#REF!+Kapitalbedarfsplanung!#REF!,0,Kapitalbedarfsplanung!#REF!))</f>
        <v>#REF!</v>
      </c>
      <c r="J30" s="161" t="e">
        <f>IF(J$5&lt;12-#REF!+Kapitalbedarfsplanung!#REF!,0,IF('Kalk. int.'!J$5&gt;12-#REF!+Kapitalbedarfsplanung!#REF!,0,Kapitalbedarfsplanung!#REF!))</f>
        <v>#REF!</v>
      </c>
      <c r="K30" s="161" t="e">
        <f>IF(K$5&lt;12-#REF!+Kapitalbedarfsplanung!#REF!,0,IF('Kalk. int.'!K$5&gt;12-#REF!+Kapitalbedarfsplanung!#REF!,0,Kapitalbedarfsplanung!#REF!))</f>
        <v>#REF!</v>
      </c>
      <c r="L30" s="161" t="e">
        <f>IF(L$5&lt;12-#REF!+Kapitalbedarfsplanung!#REF!,0,IF('Kalk. int.'!L$5&gt;12-#REF!+Kapitalbedarfsplanung!#REF!,0,Kapitalbedarfsplanung!#REF!))</f>
        <v>#REF!</v>
      </c>
      <c r="M30" s="161" t="e">
        <f>IF(M$5&lt;12-#REF!+Kapitalbedarfsplanung!#REF!,0,IF('Kalk. int.'!M$5&gt;12-#REF!+Kapitalbedarfsplanung!#REF!,0,Kapitalbedarfsplanung!#REF!))</f>
        <v>#REF!</v>
      </c>
      <c r="N30" s="161" t="e">
        <f>IF(N$5&lt;12-#REF!+Kapitalbedarfsplanung!#REF!,0,IF('Kalk. int.'!N$5&gt;12-#REF!+Kapitalbedarfsplanung!#REF!,0,Kapitalbedarfsplanung!#REF!))</f>
        <v>#REF!</v>
      </c>
      <c r="O30" s="161" t="e">
        <f>IF(O$5&lt;12-#REF!+Kapitalbedarfsplanung!#REF!,0,IF('Kalk. int.'!O$5&gt;12-#REF!+Kapitalbedarfsplanung!#REF!,0,Kapitalbedarfsplanung!#REF!))</f>
        <v>#REF!</v>
      </c>
      <c r="P30" s="161" t="e">
        <f>IF(P$5&lt;12-#REF!+Kapitalbedarfsplanung!#REF!,0,IF('Kalk. int.'!P$5&gt;12-#REF!+Kapitalbedarfsplanung!#REF!,0,Kapitalbedarfsplanung!#REF!))</f>
        <v>#REF!</v>
      </c>
      <c r="Q30" s="161" t="e">
        <f>IF(Q$5&lt;12-#REF!+Kapitalbedarfsplanung!#REF!,0,IF('Kalk. int.'!Q$5&gt;12-#REF!+Kapitalbedarfsplanung!#REF!,0,Kapitalbedarfsplanung!#REF!))</f>
        <v>#REF!</v>
      </c>
      <c r="R30" s="161" t="e">
        <f>IF(R$5&lt;12-#REF!+Kapitalbedarfsplanung!#REF!,0,IF('Kalk. int.'!R$5&gt;12-#REF!+Kapitalbedarfsplanung!#REF!,0,Kapitalbedarfsplanung!#REF!))</f>
        <v>#REF!</v>
      </c>
      <c r="S30" s="161" t="e">
        <f>IF(S$5&lt;12-#REF!+Kapitalbedarfsplanung!#REF!,0,IF('Kalk. int.'!S$5&gt;12-#REF!+Kapitalbedarfsplanung!#REF!,0,Kapitalbedarfsplanung!#REF!))</f>
        <v>#REF!</v>
      </c>
      <c r="T30" s="161" t="e">
        <f>IF(T$5&lt;12-#REF!+Kapitalbedarfsplanung!#REF!,0,IF('Kalk. int.'!T$5&gt;12-#REF!+Kapitalbedarfsplanung!#REF!,0,Kapitalbedarfsplanung!#REF!))</f>
        <v>#REF!</v>
      </c>
      <c r="U30" s="161" t="e">
        <f>IF(U$5&lt;12-#REF!+Kapitalbedarfsplanung!#REF!,0,IF('Kalk. int.'!U$5&gt;12-#REF!+Kapitalbedarfsplanung!#REF!,0,Kapitalbedarfsplanung!#REF!))</f>
        <v>#REF!</v>
      </c>
      <c r="V30" s="161" t="e">
        <f>IF(V$5&lt;12-#REF!+Kapitalbedarfsplanung!#REF!,0,IF('Kalk. int.'!V$5&gt;12-#REF!+Kapitalbedarfsplanung!#REF!,0,Kapitalbedarfsplanung!#REF!))</f>
        <v>#REF!</v>
      </c>
      <c r="W30" s="161" t="e">
        <f>IF(W$5&lt;12-#REF!+Kapitalbedarfsplanung!#REF!,0,IF('Kalk. int.'!W$5&gt;12-#REF!+Kapitalbedarfsplanung!#REF!,0,Kapitalbedarfsplanung!#REF!))</f>
        <v>#REF!</v>
      </c>
      <c r="X30" s="161" t="e">
        <f>IF(X$5&lt;12-#REF!+Kapitalbedarfsplanung!#REF!,0,IF('Kalk. int.'!X$5&gt;12-#REF!+Kapitalbedarfsplanung!#REF!,0,Kapitalbedarfsplanung!#REF!))</f>
        <v>#REF!</v>
      </c>
      <c r="Y30" s="161" t="e">
        <f>IF(Y$5&lt;12-#REF!+Kapitalbedarfsplanung!#REF!,0,IF('Kalk. int.'!Y$5&gt;12-#REF!+Kapitalbedarfsplanung!#REF!,0,Kapitalbedarfsplanung!#REF!))</f>
        <v>#REF!</v>
      </c>
      <c r="Z30" s="161" t="e">
        <f>IF(Z$5&lt;12-#REF!+Kapitalbedarfsplanung!#REF!,0,IF('Kalk. int.'!Z$5&gt;12-#REF!+Kapitalbedarfsplanung!#REF!,0,Kapitalbedarfsplanung!#REF!))</f>
        <v>#REF!</v>
      </c>
      <c r="AA30" s="161" t="e">
        <f>IF(AA$5&lt;12-#REF!+Kapitalbedarfsplanung!#REF!,0,IF('Kalk. int.'!AA$5&gt;12-#REF!+Kapitalbedarfsplanung!#REF!,0,Kapitalbedarfsplanung!#REF!))</f>
        <v>#REF!</v>
      </c>
      <c r="AB30" s="161" t="e">
        <f>IF(AB$5&lt;12-#REF!+Kapitalbedarfsplanung!#REF!,0,IF('Kalk. int.'!AB$5&gt;12-#REF!+Kapitalbedarfsplanung!#REF!,0,Kapitalbedarfsplanung!#REF!))</f>
        <v>#REF!</v>
      </c>
      <c r="AC30" s="161" t="e">
        <f>IF(AC$5&lt;12-#REF!+Kapitalbedarfsplanung!#REF!,0,IF('Kalk. int.'!AC$5&gt;12-#REF!+Kapitalbedarfsplanung!#REF!,0,Kapitalbedarfsplanung!#REF!))</f>
        <v>#REF!</v>
      </c>
      <c r="AD30" s="161" t="e">
        <f>IF(AD$5&lt;12-#REF!+Kapitalbedarfsplanung!#REF!,0,IF('Kalk. int.'!AD$5&gt;12-#REF!+Kapitalbedarfsplanung!#REF!,0,Kapitalbedarfsplanung!#REF!))</f>
        <v>#REF!</v>
      </c>
      <c r="AE30" s="161" t="e">
        <f>IF(AE$5&lt;12-#REF!+Kapitalbedarfsplanung!#REF!,0,IF('Kalk. int.'!AE$5&gt;12-#REF!+Kapitalbedarfsplanung!#REF!,0,Kapitalbedarfsplanung!#REF!))</f>
        <v>#REF!</v>
      </c>
      <c r="AF30" s="161" t="e">
        <f>IF(AF$5&lt;12-#REF!+Kapitalbedarfsplanung!#REF!,0,IF('Kalk. int.'!AF$5&gt;12-#REF!+Kapitalbedarfsplanung!#REF!,0,Kapitalbedarfsplanung!#REF!))</f>
        <v>#REF!</v>
      </c>
      <c r="AG30" s="161" t="e">
        <f>IF(AG$5&lt;12-#REF!+Kapitalbedarfsplanung!#REF!,0,IF('Kalk. int.'!AG$5&gt;12-#REF!+Kapitalbedarfsplanung!#REF!,0,Kapitalbedarfsplanung!#REF!))</f>
        <v>#REF!</v>
      </c>
      <c r="AH30" s="161" t="e">
        <f>IF(AH$5&lt;12-#REF!+Kapitalbedarfsplanung!#REF!,0,IF('Kalk. int.'!AH$5&gt;12-#REF!+Kapitalbedarfsplanung!#REF!,0,Kapitalbedarfsplanung!#REF!))</f>
        <v>#REF!</v>
      </c>
      <c r="AI30" s="161" t="e">
        <f>IF(AI$5&lt;12-#REF!+Kapitalbedarfsplanung!#REF!,0,IF('Kalk. int.'!AI$5&gt;12-#REF!+Kapitalbedarfsplanung!#REF!,0,Kapitalbedarfsplanung!#REF!))</f>
        <v>#REF!</v>
      </c>
      <c r="AJ30" s="161" t="e">
        <f>IF(AJ$5&lt;12-#REF!+Kapitalbedarfsplanung!#REF!,0,IF('Kalk. int.'!AJ$5&gt;12-#REF!+Kapitalbedarfsplanung!#REF!,0,Kapitalbedarfsplanung!#REF!))</f>
        <v>#REF!</v>
      </c>
      <c r="AK30" s="161" t="e">
        <f>IF(AK$5&lt;12-#REF!+Kapitalbedarfsplanung!#REF!,0,IF('Kalk. int.'!AK$5&gt;12-#REF!+Kapitalbedarfsplanung!#REF!,0,Kapitalbedarfsplanung!#REF!))</f>
        <v>#REF!</v>
      </c>
      <c r="AL30" s="161" t="e">
        <f>IF(AL$5&lt;12-#REF!+Kapitalbedarfsplanung!#REF!,0,IF('Kalk. int.'!AL$5&gt;12-#REF!+Kapitalbedarfsplanung!#REF!,0,Kapitalbedarfsplanung!#REF!))</f>
        <v>#REF!</v>
      </c>
      <c r="AM30" s="352" t="e">
        <f>IF(AM$5&lt;12-#REF!+Kapitalbedarfsplanung!#REF!,0,IF('Kalk. int.'!AM$5&gt;12-#REF!+Kapitalbedarfsplanung!#REF!,0,Kapitalbedarfsplanung!#REF!))</f>
        <v>#REF!</v>
      </c>
    </row>
    <row r="31" spans="2:39" ht="15.75">
      <c r="B31" s="332" t="s">
        <v>1428</v>
      </c>
      <c r="C31" s="375" t="s">
        <v>1446</v>
      </c>
      <c r="D31" s="35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352"/>
    </row>
    <row r="32" spans="2:39" ht="15.75">
      <c r="B32" s="332" t="s">
        <v>1429</v>
      </c>
      <c r="C32" s="377"/>
      <c r="D32" s="35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352"/>
    </row>
    <row r="33" spans="2:39" ht="15.75">
      <c r="B33" s="332" t="s">
        <v>11</v>
      </c>
      <c r="C33" s="375"/>
      <c r="D33" s="35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352"/>
    </row>
    <row r="34" spans="2:39" ht="15.75">
      <c r="B34" s="332" t="s">
        <v>1430</v>
      </c>
      <c r="C34" s="375" t="s">
        <v>10</v>
      </c>
      <c r="D34" s="351" t="e">
        <f>IF(D$5&lt;12-#REF!+Kapitalbedarfsplanung!#REF!,0,IF('Kalk. int.'!D$5&gt;12-#REF!+Kapitalbedarfsplanung!#REF!,0,Kapitalbedarfsplanung!#REF!))</f>
        <v>#REF!</v>
      </c>
      <c r="E34" s="161" t="e">
        <f>IF(E$5&lt;12-#REF!+Kapitalbedarfsplanung!#REF!,0,IF('Kalk. int.'!E$5&gt;12-#REF!+Kapitalbedarfsplanung!#REF!,0,Kapitalbedarfsplanung!#REF!))</f>
        <v>#REF!</v>
      </c>
      <c r="F34" s="161" t="e">
        <f>IF(F$5&lt;12-#REF!+Kapitalbedarfsplanung!#REF!,0,IF('Kalk. int.'!F$5&gt;12-#REF!+Kapitalbedarfsplanung!#REF!,0,Kapitalbedarfsplanung!#REF!))</f>
        <v>#REF!</v>
      </c>
      <c r="G34" s="161" t="e">
        <f>IF(G$5&lt;12-#REF!+Kapitalbedarfsplanung!#REF!,0,IF('Kalk. int.'!G$5&gt;12-#REF!+Kapitalbedarfsplanung!#REF!,0,Kapitalbedarfsplanung!#REF!))</f>
        <v>#REF!</v>
      </c>
      <c r="H34" s="161" t="e">
        <f>IF(H$5&lt;12-#REF!+Kapitalbedarfsplanung!#REF!,0,IF('Kalk. int.'!H$5&gt;12-#REF!+Kapitalbedarfsplanung!#REF!,0,Kapitalbedarfsplanung!#REF!))</f>
        <v>#REF!</v>
      </c>
      <c r="I34" s="161" t="e">
        <f>IF(I$5&lt;12-#REF!+Kapitalbedarfsplanung!#REF!,0,IF('Kalk. int.'!I$5&gt;12-#REF!+Kapitalbedarfsplanung!#REF!,0,Kapitalbedarfsplanung!#REF!))</f>
        <v>#REF!</v>
      </c>
      <c r="J34" s="161" t="e">
        <f>IF(J$5&lt;12-#REF!+Kapitalbedarfsplanung!#REF!,0,IF('Kalk. int.'!J$5&gt;12-#REF!+Kapitalbedarfsplanung!#REF!,0,Kapitalbedarfsplanung!#REF!))</f>
        <v>#REF!</v>
      </c>
      <c r="K34" s="161" t="e">
        <f>IF(K$5&lt;12-#REF!+Kapitalbedarfsplanung!#REF!,0,IF('Kalk. int.'!K$5&gt;12-#REF!+Kapitalbedarfsplanung!#REF!,0,Kapitalbedarfsplanung!#REF!))</f>
        <v>#REF!</v>
      </c>
      <c r="L34" s="161" t="e">
        <f>IF(L$5&lt;12-#REF!+Kapitalbedarfsplanung!#REF!,0,IF('Kalk. int.'!L$5&gt;12-#REF!+Kapitalbedarfsplanung!#REF!,0,Kapitalbedarfsplanung!#REF!))</f>
        <v>#REF!</v>
      </c>
      <c r="M34" s="161" t="e">
        <f>IF(M$5&lt;12-#REF!+Kapitalbedarfsplanung!#REF!,0,IF('Kalk. int.'!M$5&gt;12-#REF!+Kapitalbedarfsplanung!#REF!,0,Kapitalbedarfsplanung!#REF!))</f>
        <v>#REF!</v>
      </c>
      <c r="N34" s="161" t="e">
        <f>IF(N$5&lt;12-#REF!+Kapitalbedarfsplanung!#REF!,0,IF('Kalk. int.'!N$5&gt;12-#REF!+Kapitalbedarfsplanung!#REF!,0,Kapitalbedarfsplanung!#REF!))</f>
        <v>#REF!</v>
      </c>
      <c r="O34" s="161" t="e">
        <f>IF(O$5&lt;12-#REF!+Kapitalbedarfsplanung!#REF!,0,IF('Kalk. int.'!O$5&gt;12-#REF!+Kapitalbedarfsplanung!#REF!,0,Kapitalbedarfsplanung!#REF!))</f>
        <v>#REF!</v>
      </c>
      <c r="P34" s="161" t="e">
        <f>IF(P$5&lt;12-#REF!+Kapitalbedarfsplanung!#REF!,0,IF('Kalk. int.'!P$5&gt;12-#REF!+Kapitalbedarfsplanung!#REF!,0,Kapitalbedarfsplanung!#REF!))</f>
        <v>#REF!</v>
      </c>
      <c r="Q34" s="161" t="e">
        <f>IF(Q$5&lt;12-#REF!+Kapitalbedarfsplanung!#REF!,0,IF('Kalk. int.'!Q$5&gt;12-#REF!+Kapitalbedarfsplanung!#REF!,0,Kapitalbedarfsplanung!#REF!))</f>
        <v>#REF!</v>
      </c>
      <c r="R34" s="161" t="e">
        <f>IF(R$5&lt;12-#REF!+Kapitalbedarfsplanung!#REF!,0,IF('Kalk. int.'!R$5&gt;12-#REF!+Kapitalbedarfsplanung!#REF!,0,Kapitalbedarfsplanung!#REF!))</f>
        <v>#REF!</v>
      </c>
      <c r="S34" s="161" t="e">
        <f>IF(S$5&lt;12-#REF!+Kapitalbedarfsplanung!#REF!,0,IF('Kalk. int.'!S$5&gt;12-#REF!+Kapitalbedarfsplanung!#REF!,0,Kapitalbedarfsplanung!#REF!))</f>
        <v>#REF!</v>
      </c>
      <c r="T34" s="161" t="e">
        <f>IF(T$5&lt;12-#REF!+Kapitalbedarfsplanung!#REF!,0,IF('Kalk. int.'!T$5&gt;12-#REF!+Kapitalbedarfsplanung!#REF!,0,Kapitalbedarfsplanung!#REF!))</f>
        <v>#REF!</v>
      </c>
      <c r="U34" s="161" t="e">
        <f>IF(U$5&lt;12-#REF!+Kapitalbedarfsplanung!#REF!,0,IF('Kalk. int.'!U$5&gt;12-#REF!+Kapitalbedarfsplanung!#REF!,0,Kapitalbedarfsplanung!#REF!))</f>
        <v>#REF!</v>
      </c>
      <c r="V34" s="161" t="e">
        <f>IF(V$5&lt;12-#REF!+Kapitalbedarfsplanung!#REF!,0,IF('Kalk. int.'!V$5&gt;12-#REF!+Kapitalbedarfsplanung!#REF!,0,Kapitalbedarfsplanung!#REF!))</f>
        <v>#REF!</v>
      </c>
      <c r="W34" s="161" t="e">
        <f>IF(W$5&lt;12-#REF!+Kapitalbedarfsplanung!#REF!,0,IF('Kalk. int.'!W$5&gt;12-#REF!+Kapitalbedarfsplanung!#REF!,0,Kapitalbedarfsplanung!#REF!))</f>
        <v>#REF!</v>
      </c>
      <c r="X34" s="161" t="e">
        <f>IF(X$5&lt;12-#REF!+Kapitalbedarfsplanung!#REF!,0,IF('Kalk. int.'!X$5&gt;12-#REF!+Kapitalbedarfsplanung!#REF!,0,Kapitalbedarfsplanung!#REF!))</f>
        <v>#REF!</v>
      </c>
      <c r="Y34" s="161" t="e">
        <f>IF(Y$5&lt;12-#REF!+Kapitalbedarfsplanung!#REF!,0,IF('Kalk. int.'!Y$5&gt;12-#REF!+Kapitalbedarfsplanung!#REF!,0,Kapitalbedarfsplanung!#REF!))</f>
        <v>#REF!</v>
      </c>
      <c r="Z34" s="161" t="e">
        <f>IF(Z$5&lt;12-#REF!+Kapitalbedarfsplanung!#REF!,0,IF('Kalk. int.'!Z$5&gt;12-#REF!+Kapitalbedarfsplanung!#REF!,0,Kapitalbedarfsplanung!#REF!))</f>
        <v>#REF!</v>
      </c>
      <c r="AA34" s="161" t="e">
        <f>IF(AA$5&lt;12-#REF!+Kapitalbedarfsplanung!#REF!,0,IF('Kalk. int.'!AA$5&gt;12-#REF!+Kapitalbedarfsplanung!#REF!,0,Kapitalbedarfsplanung!#REF!))</f>
        <v>#REF!</v>
      </c>
      <c r="AB34" s="161" t="e">
        <f>IF(AB$5&lt;12-#REF!+Kapitalbedarfsplanung!#REF!,0,IF('Kalk. int.'!AB$5&gt;12-#REF!+Kapitalbedarfsplanung!#REF!,0,Kapitalbedarfsplanung!#REF!))</f>
        <v>#REF!</v>
      </c>
      <c r="AC34" s="161" t="e">
        <f>IF(AC$5&lt;12-#REF!+Kapitalbedarfsplanung!#REF!,0,IF('Kalk. int.'!AC$5&gt;12-#REF!+Kapitalbedarfsplanung!#REF!,0,Kapitalbedarfsplanung!#REF!))</f>
        <v>#REF!</v>
      </c>
      <c r="AD34" s="161" t="e">
        <f>IF(AD$5&lt;12-#REF!+Kapitalbedarfsplanung!#REF!,0,IF('Kalk. int.'!AD$5&gt;12-#REF!+Kapitalbedarfsplanung!#REF!,0,Kapitalbedarfsplanung!#REF!))</f>
        <v>#REF!</v>
      </c>
      <c r="AE34" s="161" t="e">
        <f>IF(AE$5&lt;12-#REF!+Kapitalbedarfsplanung!#REF!,0,IF('Kalk. int.'!AE$5&gt;12-#REF!+Kapitalbedarfsplanung!#REF!,0,Kapitalbedarfsplanung!#REF!))</f>
        <v>#REF!</v>
      </c>
      <c r="AF34" s="161" t="e">
        <f>IF(AF$5&lt;12-#REF!+Kapitalbedarfsplanung!#REF!,0,IF('Kalk. int.'!AF$5&gt;12-#REF!+Kapitalbedarfsplanung!#REF!,0,Kapitalbedarfsplanung!#REF!))</f>
        <v>#REF!</v>
      </c>
      <c r="AG34" s="161" t="e">
        <f>IF(AG$5&lt;12-#REF!+Kapitalbedarfsplanung!#REF!,0,IF('Kalk. int.'!AG$5&gt;12-#REF!+Kapitalbedarfsplanung!#REF!,0,Kapitalbedarfsplanung!#REF!))</f>
        <v>#REF!</v>
      </c>
      <c r="AH34" s="161" t="e">
        <f>IF(AH$5&lt;12-#REF!+Kapitalbedarfsplanung!#REF!,0,IF('Kalk. int.'!AH$5&gt;12-#REF!+Kapitalbedarfsplanung!#REF!,0,Kapitalbedarfsplanung!#REF!))</f>
        <v>#REF!</v>
      </c>
      <c r="AI34" s="161" t="e">
        <f>IF(AI$5&lt;12-#REF!+Kapitalbedarfsplanung!#REF!,0,IF('Kalk. int.'!AI$5&gt;12-#REF!+Kapitalbedarfsplanung!#REF!,0,Kapitalbedarfsplanung!#REF!))</f>
        <v>#REF!</v>
      </c>
      <c r="AJ34" s="161" t="e">
        <f>IF(AJ$5&lt;12-#REF!+Kapitalbedarfsplanung!#REF!,0,IF('Kalk. int.'!AJ$5&gt;12-#REF!+Kapitalbedarfsplanung!#REF!,0,Kapitalbedarfsplanung!#REF!))</f>
        <v>#REF!</v>
      </c>
      <c r="AK34" s="161" t="e">
        <f>IF(AK$5&lt;12-#REF!+Kapitalbedarfsplanung!#REF!,0,IF('Kalk. int.'!AK$5&gt;12-#REF!+Kapitalbedarfsplanung!#REF!,0,Kapitalbedarfsplanung!#REF!))</f>
        <v>#REF!</v>
      </c>
      <c r="AL34" s="161" t="e">
        <f>IF(AL$5&lt;12-#REF!+Kapitalbedarfsplanung!#REF!,0,IF('Kalk. int.'!AL$5&gt;12-#REF!+Kapitalbedarfsplanung!#REF!,0,Kapitalbedarfsplanung!#REF!))</f>
        <v>#REF!</v>
      </c>
      <c r="AM34" s="352" t="e">
        <f>IF(AM$5&lt;12-#REF!+Kapitalbedarfsplanung!#REF!,0,IF('Kalk. int.'!AM$5&gt;12-#REF!+Kapitalbedarfsplanung!#REF!,0,Kapitalbedarfsplanung!#REF!))</f>
        <v>#REF!</v>
      </c>
    </row>
    <row r="35" spans="2:39" ht="15.75">
      <c r="B35" s="332" t="s">
        <v>1430</v>
      </c>
      <c r="C35" s="375" t="s">
        <v>10</v>
      </c>
      <c r="D35" s="351" t="e">
        <f>IF(D$5&lt;12-#REF!+Kapitalbedarfsplanung!#REF!,0,IF('Kalk. int.'!D$5&gt;12-#REF!+Kapitalbedarfsplanung!#REF!,0,Kapitalbedarfsplanung!#REF!))</f>
        <v>#REF!</v>
      </c>
      <c r="E35" s="161" t="e">
        <f>IF(E$5&lt;12-#REF!+Kapitalbedarfsplanung!#REF!,0,IF('Kalk. int.'!E$5&gt;12-#REF!+Kapitalbedarfsplanung!#REF!,0,Kapitalbedarfsplanung!#REF!))</f>
        <v>#REF!</v>
      </c>
      <c r="F35" s="161" t="e">
        <f>IF(F$5&lt;12-#REF!+Kapitalbedarfsplanung!#REF!,0,IF('Kalk. int.'!F$5&gt;12-#REF!+Kapitalbedarfsplanung!#REF!,0,Kapitalbedarfsplanung!#REF!))</f>
        <v>#REF!</v>
      </c>
      <c r="G35" s="161" t="e">
        <f>IF(G$5&lt;12-#REF!+Kapitalbedarfsplanung!#REF!,0,IF('Kalk. int.'!G$5&gt;12-#REF!+Kapitalbedarfsplanung!#REF!,0,Kapitalbedarfsplanung!#REF!))</f>
        <v>#REF!</v>
      </c>
      <c r="H35" s="161" t="e">
        <f>IF(H$5&lt;12-#REF!+Kapitalbedarfsplanung!#REF!,0,IF('Kalk. int.'!H$5&gt;12-#REF!+Kapitalbedarfsplanung!#REF!,0,Kapitalbedarfsplanung!#REF!))</f>
        <v>#REF!</v>
      </c>
      <c r="I35" s="161" t="e">
        <f>IF(I$5&lt;12-#REF!+Kapitalbedarfsplanung!#REF!,0,IF('Kalk. int.'!I$5&gt;12-#REF!+Kapitalbedarfsplanung!#REF!,0,Kapitalbedarfsplanung!#REF!))</f>
        <v>#REF!</v>
      </c>
      <c r="J35" s="161" t="e">
        <f>IF(J$5&lt;12-#REF!+Kapitalbedarfsplanung!#REF!,0,IF('Kalk. int.'!J$5&gt;12-#REF!+Kapitalbedarfsplanung!#REF!,0,Kapitalbedarfsplanung!#REF!))</f>
        <v>#REF!</v>
      </c>
      <c r="K35" s="161" t="e">
        <f>IF(K$5&lt;12-#REF!+Kapitalbedarfsplanung!#REF!,0,IF('Kalk. int.'!K$5&gt;12-#REF!+Kapitalbedarfsplanung!#REF!,0,Kapitalbedarfsplanung!#REF!))</f>
        <v>#REF!</v>
      </c>
      <c r="L35" s="161" t="e">
        <f>IF(L$5&lt;12-#REF!+Kapitalbedarfsplanung!#REF!,0,IF('Kalk. int.'!L$5&gt;12-#REF!+Kapitalbedarfsplanung!#REF!,0,Kapitalbedarfsplanung!#REF!))</f>
        <v>#REF!</v>
      </c>
      <c r="M35" s="161" t="e">
        <f>IF(M$5&lt;12-#REF!+Kapitalbedarfsplanung!#REF!,0,IF('Kalk. int.'!M$5&gt;12-#REF!+Kapitalbedarfsplanung!#REF!,0,Kapitalbedarfsplanung!#REF!))</f>
        <v>#REF!</v>
      </c>
      <c r="N35" s="161" t="e">
        <f>IF(N$5&lt;12-#REF!+Kapitalbedarfsplanung!#REF!,0,IF('Kalk. int.'!N$5&gt;12-#REF!+Kapitalbedarfsplanung!#REF!,0,Kapitalbedarfsplanung!#REF!))</f>
        <v>#REF!</v>
      </c>
      <c r="O35" s="161" t="e">
        <f>IF(O$5&lt;12-#REF!+Kapitalbedarfsplanung!#REF!,0,IF('Kalk. int.'!O$5&gt;12-#REF!+Kapitalbedarfsplanung!#REF!,0,Kapitalbedarfsplanung!#REF!))</f>
        <v>#REF!</v>
      </c>
      <c r="P35" s="161" t="e">
        <f>IF(P$5&lt;12-#REF!+Kapitalbedarfsplanung!#REF!,0,IF('Kalk. int.'!P$5&gt;12-#REF!+Kapitalbedarfsplanung!#REF!,0,Kapitalbedarfsplanung!#REF!))</f>
        <v>#REF!</v>
      </c>
      <c r="Q35" s="161" t="e">
        <f>IF(Q$5&lt;12-#REF!+Kapitalbedarfsplanung!#REF!,0,IF('Kalk. int.'!Q$5&gt;12-#REF!+Kapitalbedarfsplanung!#REF!,0,Kapitalbedarfsplanung!#REF!))</f>
        <v>#REF!</v>
      </c>
      <c r="R35" s="161" t="e">
        <f>IF(R$5&lt;12-#REF!+Kapitalbedarfsplanung!#REF!,0,IF('Kalk. int.'!R$5&gt;12-#REF!+Kapitalbedarfsplanung!#REF!,0,Kapitalbedarfsplanung!#REF!))</f>
        <v>#REF!</v>
      </c>
      <c r="S35" s="161" t="e">
        <f>IF(S$5&lt;12-#REF!+Kapitalbedarfsplanung!#REF!,0,IF('Kalk. int.'!S$5&gt;12-#REF!+Kapitalbedarfsplanung!#REF!,0,Kapitalbedarfsplanung!#REF!))</f>
        <v>#REF!</v>
      </c>
      <c r="T35" s="161" t="e">
        <f>IF(T$5&lt;12-#REF!+Kapitalbedarfsplanung!#REF!,0,IF('Kalk. int.'!T$5&gt;12-#REF!+Kapitalbedarfsplanung!#REF!,0,Kapitalbedarfsplanung!#REF!))</f>
        <v>#REF!</v>
      </c>
      <c r="U35" s="161" t="e">
        <f>IF(U$5&lt;12-#REF!+Kapitalbedarfsplanung!#REF!,0,IF('Kalk. int.'!U$5&gt;12-#REF!+Kapitalbedarfsplanung!#REF!,0,Kapitalbedarfsplanung!#REF!))</f>
        <v>#REF!</v>
      </c>
      <c r="V35" s="161" t="e">
        <f>IF(V$5&lt;12-#REF!+Kapitalbedarfsplanung!#REF!,0,IF('Kalk. int.'!V$5&gt;12-#REF!+Kapitalbedarfsplanung!#REF!,0,Kapitalbedarfsplanung!#REF!))</f>
        <v>#REF!</v>
      </c>
      <c r="W35" s="161" t="e">
        <f>IF(W$5&lt;12-#REF!+Kapitalbedarfsplanung!#REF!,0,IF('Kalk. int.'!W$5&gt;12-#REF!+Kapitalbedarfsplanung!#REF!,0,Kapitalbedarfsplanung!#REF!))</f>
        <v>#REF!</v>
      </c>
      <c r="X35" s="161" t="e">
        <f>IF(X$5&lt;12-#REF!+Kapitalbedarfsplanung!#REF!,0,IF('Kalk. int.'!X$5&gt;12-#REF!+Kapitalbedarfsplanung!#REF!,0,Kapitalbedarfsplanung!#REF!))</f>
        <v>#REF!</v>
      </c>
      <c r="Y35" s="161" t="e">
        <f>IF(Y$5&lt;12-#REF!+Kapitalbedarfsplanung!#REF!,0,IF('Kalk. int.'!Y$5&gt;12-#REF!+Kapitalbedarfsplanung!#REF!,0,Kapitalbedarfsplanung!#REF!))</f>
        <v>#REF!</v>
      </c>
      <c r="Z35" s="161" t="e">
        <f>IF(Z$5&lt;12-#REF!+Kapitalbedarfsplanung!#REF!,0,IF('Kalk. int.'!Z$5&gt;12-#REF!+Kapitalbedarfsplanung!#REF!,0,Kapitalbedarfsplanung!#REF!))</f>
        <v>#REF!</v>
      </c>
      <c r="AA35" s="161" t="e">
        <f>IF(AA$5&lt;12-#REF!+Kapitalbedarfsplanung!#REF!,0,IF('Kalk. int.'!AA$5&gt;12-#REF!+Kapitalbedarfsplanung!#REF!,0,Kapitalbedarfsplanung!#REF!))</f>
        <v>#REF!</v>
      </c>
      <c r="AB35" s="161" t="e">
        <f>IF(AB$5&lt;12-#REF!+Kapitalbedarfsplanung!#REF!,0,IF('Kalk. int.'!AB$5&gt;12-#REF!+Kapitalbedarfsplanung!#REF!,0,Kapitalbedarfsplanung!#REF!))</f>
        <v>#REF!</v>
      </c>
      <c r="AC35" s="161" t="e">
        <f>IF(AC$5&lt;12-#REF!+Kapitalbedarfsplanung!#REF!,0,IF('Kalk. int.'!AC$5&gt;12-#REF!+Kapitalbedarfsplanung!#REF!,0,Kapitalbedarfsplanung!#REF!))</f>
        <v>#REF!</v>
      </c>
      <c r="AD35" s="161" t="e">
        <f>IF(AD$5&lt;12-#REF!+Kapitalbedarfsplanung!#REF!,0,IF('Kalk. int.'!AD$5&gt;12-#REF!+Kapitalbedarfsplanung!#REF!,0,Kapitalbedarfsplanung!#REF!))</f>
        <v>#REF!</v>
      </c>
      <c r="AE35" s="161" t="e">
        <f>IF(AE$5&lt;12-#REF!+Kapitalbedarfsplanung!#REF!,0,IF('Kalk. int.'!AE$5&gt;12-#REF!+Kapitalbedarfsplanung!#REF!,0,Kapitalbedarfsplanung!#REF!))</f>
        <v>#REF!</v>
      </c>
      <c r="AF35" s="161" t="e">
        <f>IF(AF$5&lt;12-#REF!+Kapitalbedarfsplanung!#REF!,0,IF('Kalk. int.'!AF$5&gt;12-#REF!+Kapitalbedarfsplanung!#REF!,0,Kapitalbedarfsplanung!#REF!))</f>
        <v>#REF!</v>
      </c>
      <c r="AG35" s="161" t="e">
        <f>IF(AG$5&lt;12-#REF!+Kapitalbedarfsplanung!#REF!,0,IF('Kalk. int.'!AG$5&gt;12-#REF!+Kapitalbedarfsplanung!#REF!,0,Kapitalbedarfsplanung!#REF!))</f>
        <v>#REF!</v>
      </c>
      <c r="AH35" s="161" t="e">
        <f>IF(AH$5&lt;12-#REF!+Kapitalbedarfsplanung!#REF!,0,IF('Kalk. int.'!AH$5&gt;12-#REF!+Kapitalbedarfsplanung!#REF!,0,Kapitalbedarfsplanung!#REF!))</f>
        <v>#REF!</v>
      </c>
      <c r="AI35" s="161" t="e">
        <f>IF(AI$5&lt;12-#REF!+Kapitalbedarfsplanung!#REF!,0,IF('Kalk. int.'!AI$5&gt;12-#REF!+Kapitalbedarfsplanung!#REF!,0,Kapitalbedarfsplanung!#REF!))</f>
        <v>#REF!</v>
      </c>
      <c r="AJ35" s="161" t="e">
        <f>IF(AJ$5&lt;12-#REF!+Kapitalbedarfsplanung!#REF!,0,IF('Kalk. int.'!AJ$5&gt;12-#REF!+Kapitalbedarfsplanung!#REF!,0,Kapitalbedarfsplanung!#REF!))</f>
        <v>#REF!</v>
      </c>
      <c r="AK35" s="161" t="e">
        <f>IF(AK$5&lt;12-#REF!+Kapitalbedarfsplanung!#REF!,0,IF('Kalk. int.'!AK$5&gt;12-#REF!+Kapitalbedarfsplanung!#REF!,0,Kapitalbedarfsplanung!#REF!))</f>
        <v>#REF!</v>
      </c>
      <c r="AL35" s="161" t="e">
        <f>IF(AL$5&lt;12-#REF!+Kapitalbedarfsplanung!#REF!,0,IF('Kalk. int.'!AL$5&gt;12-#REF!+Kapitalbedarfsplanung!#REF!,0,Kapitalbedarfsplanung!#REF!))</f>
        <v>#REF!</v>
      </c>
      <c r="AM35" s="352" t="e">
        <f>IF(AM$5&lt;12-#REF!+Kapitalbedarfsplanung!#REF!,0,IF('Kalk. int.'!AM$5&gt;12-#REF!+Kapitalbedarfsplanung!#REF!,0,Kapitalbedarfsplanung!#REF!))</f>
        <v>#REF!</v>
      </c>
    </row>
    <row r="36" spans="2:39" ht="15.75">
      <c r="B36" s="332" t="s">
        <v>1430</v>
      </c>
      <c r="C36" s="375" t="s">
        <v>10</v>
      </c>
      <c r="D36" s="351" t="e">
        <f>IF(D$5&lt;12-#REF!+Kapitalbedarfsplanung!#REF!,0,IF('Kalk. int.'!D$5&gt;12-#REF!+Kapitalbedarfsplanung!#REF!,0,Kapitalbedarfsplanung!#REF!))</f>
        <v>#REF!</v>
      </c>
      <c r="E36" s="161" t="e">
        <f>IF(E$5&lt;12-#REF!+Kapitalbedarfsplanung!#REF!,0,IF('Kalk. int.'!E$5&gt;12-#REF!+Kapitalbedarfsplanung!#REF!,0,Kapitalbedarfsplanung!#REF!))</f>
        <v>#REF!</v>
      </c>
      <c r="F36" s="161" t="e">
        <f>IF(F$5&lt;12-#REF!+Kapitalbedarfsplanung!#REF!,0,IF('Kalk. int.'!F$5&gt;12-#REF!+Kapitalbedarfsplanung!#REF!,0,Kapitalbedarfsplanung!#REF!))</f>
        <v>#REF!</v>
      </c>
      <c r="G36" s="161" t="e">
        <f>IF(G$5&lt;12-#REF!+Kapitalbedarfsplanung!#REF!,0,IF('Kalk. int.'!G$5&gt;12-#REF!+Kapitalbedarfsplanung!#REF!,0,Kapitalbedarfsplanung!#REF!))</f>
        <v>#REF!</v>
      </c>
      <c r="H36" s="161" t="e">
        <f>IF(H$5&lt;12-#REF!+Kapitalbedarfsplanung!#REF!,0,IF('Kalk. int.'!H$5&gt;12-#REF!+Kapitalbedarfsplanung!#REF!,0,Kapitalbedarfsplanung!#REF!))</f>
        <v>#REF!</v>
      </c>
      <c r="I36" s="161" t="e">
        <f>IF(I$5&lt;12-#REF!+Kapitalbedarfsplanung!#REF!,0,IF('Kalk. int.'!I$5&gt;12-#REF!+Kapitalbedarfsplanung!#REF!,0,Kapitalbedarfsplanung!#REF!))</f>
        <v>#REF!</v>
      </c>
      <c r="J36" s="161" t="e">
        <f>IF(J$5&lt;12-#REF!+Kapitalbedarfsplanung!#REF!,0,IF('Kalk. int.'!J$5&gt;12-#REF!+Kapitalbedarfsplanung!#REF!,0,Kapitalbedarfsplanung!#REF!))</f>
        <v>#REF!</v>
      </c>
      <c r="K36" s="161" t="e">
        <f>IF(K$5&lt;12-#REF!+Kapitalbedarfsplanung!#REF!,0,IF('Kalk. int.'!K$5&gt;12-#REF!+Kapitalbedarfsplanung!#REF!,0,Kapitalbedarfsplanung!#REF!))</f>
        <v>#REF!</v>
      </c>
      <c r="L36" s="161" t="e">
        <f>IF(L$5&lt;12-#REF!+Kapitalbedarfsplanung!#REF!,0,IF('Kalk. int.'!L$5&gt;12-#REF!+Kapitalbedarfsplanung!#REF!,0,Kapitalbedarfsplanung!#REF!))</f>
        <v>#REF!</v>
      </c>
      <c r="M36" s="161" t="e">
        <f>IF(M$5&lt;12-#REF!+Kapitalbedarfsplanung!#REF!,0,IF('Kalk. int.'!M$5&gt;12-#REF!+Kapitalbedarfsplanung!#REF!,0,Kapitalbedarfsplanung!#REF!))</f>
        <v>#REF!</v>
      </c>
      <c r="N36" s="161" t="e">
        <f>IF(N$5&lt;12-#REF!+Kapitalbedarfsplanung!#REF!,0,IF('Kalk. int.'!N$5&gt;12-#REF!+Kapitalbedarfsplanung!#REF!,0,Kapitalbedarfsplanung!#REF!))</f>
        <v>#REF!</v>
      </c>
      <c r="O36" s="161" t="e">
        <f>IF(O$5&lt;12-#REF!+Kapitalbedarfsplanung!#REF!,0,IF('Kalk. int.'!O$5&gt;12-#REF!+Kapitalbedarfsplanung!#REF!,0,Kapitalbedarfsplanung!#REF!))</f>
        <v>#REF!</v>
      </c>
      <c r="P36" s="161" t="e">
        <f>IF(P$5&lt;12-#REF!+Kapitalbedarfsplanung!#REF!,0,IF('Kalk. int.'!P$5&gt;12-#REF!+Kapitalbedarfsplanung!#REF!,0,Kapitalbedarfsplanung!#REF!))</f>
        <v>#REF!</v>
      </c>
      <c r="Q36" s="161" t="e">
        <f>IF(Q$5&lt;12-#REF!+Kapitalbedarfsplanung!#REF!,0,IF('Kalk. int.'!Q$5&gt;12-#REF!+Kapitalbedarfsplanung!#REF!,0,Kapitalbedarfsplanung!#REF!))</f>
        <v>#REF!</v>
      </c>
      <c r="R36" s="161" t="e">
        <f>IF(R$5&lt;12-#REF!+Kapitalbedarfsplanung!#REF!,0,IF('Kalk. int.'!R$5&gt;12-#REF!+Kapitalbedarfsplanung!#REF!,0,Kapitalbedarfsplanung!#REF!))</f>
        <v>#REF!</v>
      </c>
      <c r="S36" s="161" t="e">
        <f>IF(S$5&lt;12-#REF!+Kapitalbedarfsplanung!#REF!,0,IF('Kalk. int.'!S$5&gt;12-#REF!+Kapitalbedarfsplanung!#REF!,0,Kapitalbedarfsplanung!#REF!))</f>
        <v>#REF!</v>
      </c>
      <c r="T36" s="161" t="e">
        <f>IF(T$5&lt;12-#REF!+Kapitalbedarfsplanung!#REF!,0,IF('Kalk. int.'!T$5&gt;12-#REF!+Kapitalbedarfsplanung!#REF!,0,Kapitalbedarfsplanung!#REF!))</f>
        <v>#REF!</v>
      </c>
      <c r="U36" s="161" t="e">
        <f>IF(U$5&lt;12-#REF!+Kapitalbedarfsplanung!#REF!,0,IF('Kalk. int.'!U$5&gt;12-#REF!+Kapitalbedarfsplanung!#REF!,0,Kapitalbedarfsplanung!#REF!))</f>
        <v>#REF!</v>
      </c>
      <c r="V36" s="161" t="e">
        <f>IF(V$5&lt;12-#REF!+Kapitalbedarfsplanung!#REF!,0,IF('Kalk. int.'!V$5&gt;12-#REF!+Kapitalbedarfsplanung!#REF!,0,Kapitalbedarfsplanung!#REF!))</f>
        <v>#REF!</v>
      </c>
      <c r="W36" s="161" t="e">
        <f>IF(W$5&lt;12-#REF!+Kapitalbedarfsplanung!#REF!,0,IF('Kalk. int.'!W$5&gt;12-#REF!+Kapitalbedarfsplanung!#REF!,0,Kapitalbedarfsplanung!#REF!))</f>
        <v>#REF!</v>
      </c>
      <c r="X36" s="161" t="e">
        <f>IF(X$5&lt;12-#REF!+Kapitalbedarfsplanung!#REF!,0,IF('Kalk. int.'!X$5&gt;12-#REF!+Kapitalbedarfsplanung!#REF!,0,Kapitalbedarfsplanung!#REF!))</f>
        <v>#REF!</v>
      </c>
      <c r="Y36" s="161" t="e">
        <f>IF(Y$5&lt;12-#REF!+Kapitalbedarfsplanung!#REF!,0,IF('Kalk. int.'!Y$5&gt;12-#REF!+Kapitalbedarfsplanung!#REF!,0,Kapitalbedarfsplanung!#REF!))</f>
        <v>#REF!</v>
      </c>
      <c r="Z36" s="161" t="e">
        <f>IF(Z$5&lt;12-#REF!+Kapitalbedarfsplanung!#REF!,0,IF('Kalk. int.'!Z$5&gt;12-#REF!+Kapitalbedarfsplanung!#REF!,0,Kapitalbedarfsplanung!#REF!))</f>
        <v>#REF!</v>
      </c>
      <c r="AA36" s="161" t="e">
        <f>IF(AA$5&lt;12-#REF!+Kapitalbedarfsplanung!#REF!,0,IF('Kalk. int.'!AA$5&gt;12-#REF!+Kapitalbedarfsplanung!#REF!,0,Kapitalbedarfsplanung!#REF!))</f>
        <v>#REF!</v>
      </c>
      <c r="AB36" s="161" t="e">
        <f>IF(AB$5&lt;12-#REF!+Kapitalbedarfsplanung!#REF!,0,IF('Kalk. int.'!AB$5&gt;12-#REF!+Kapitalbedarfsplanung!#REF!,0,Kapitalbedarfsplanung!#REF!))</f>
        <v>#REF!</v>
      </c>
      <c r="AC36" s="161" t="e">
        <f>IF(AC$5&lt;12-#REF!+Kapitalbedarfsplanung!#REF!,0,IF('Kalk. int.'!AC$5&gt;12-#REF!+Kapitalbedarfsplanung!#REF!,0,Kapitalbedarfsplanung!#REF!))</f>
        <v>#REF!</v>
      </c>
      <c r="AD36" s="161" t="e">
        <f>IF(AD$5&lt;12-#REF!+Kapitalbedarfsplanung!#REF!,0,IF('Kalk. int.'!AD$5&gt;12-#REF!+Kapitalbedarfsplanung!#REF!,0,Kapitalbedarfsplanung!#REF!))</f>
        <v>#REF!</v>
      </c>
      <c r="AE36" s="161" t="e">
        <f>IF(AE$5&lt;12-#REF!+Kapitalbedarfsplanung!#REF!,0,IF('Kalk. int.'!AE$5&gt;12-#REF!+Kapitalbedarfsplanung!#REF!,0,Kapitalbedarfsplanung!#REF!))</f>
        <v>#REF!</v>
      </c>
      <c r="AF36" s="161" t="e">
        <f>IF(AF$5&lt;12-#REF!+Kapitalbedarfsplanung!#REF!,0,IF('Kalk. int.'!AF$5&gt;12-#REF!+Kapitalbedarfsplanung!#REF!,0,Kapitalbedarfsplanung!#REF!))</f>
        <v>#REF!</v>
      </c>
      <c r="AG36" s="161" t="e">
        <f>IF(AG$5&lt;12-#REF!+Kapitalbedarfsplanung!#REF!,0,IF('Kalk. int.'!AG$5&gt;12-#REF!+Kapitalbedarfsplanung!#REF!,0,Kapitalbedarfsplanung!#REF!))</f>
        <v>#REF!</v>
      </c>
      <c r="AH36" s="161" t="e">
        <f>IF(AH$5&lt;12-#REF!+Kapitalbedarfsplanung!#REF!,0,IF('Kalk. int.'!AH$5&gt;12-#REF!+Kapitalbedarfsplanung!#REF!,0,Kapitalbedarfsplanung!#REF!))</f>
        <v>#REF!</v>
      </c>
      <c r="AI36" s="161" t="e">
        <f>IF(AI$5&lt;12-#REF!+Kapitalbedarfsplanung!#REF!,0,IF('Kalk. int.'!AI$5&gt;12-#REF!+Kapitalbedarfsplanung!#REF!,0,Kapitalbedarfsplanung!#REF!))</f>
        <v>#REF!</v>
      </c>
      <c r="AJ36" s="161" t="e">
        <f>IF(AJ$5&lt;12-#REF!+Kapitalbedarfsplanung!#REF!,0,IF('Kalk. int.'!AJ$5&gt;12-#REF!+Kapitalbedarfsplanung!#REF!,0,Kapitalbedarfsplanung!#REF!))</f>
        <v>#REF!</v>
      </c>
      <c r="AK36" s="161" t="e">
        <f>IF(AK$5&lt;12-#REF!+Kapitalbedarfsplanung!#REF!,0,IF('Kalk. int.'!AK$5&gt;12-#REF!+Kapitalbedarfsplanung!#REF!,0,Kapitalbedarfsplanung!#REF!))</f>
        <v>#REF!</v>
      </c>
      <c r="AL36" s="161" t="e">
        <f>IF(AL$5&lt;12-#REF!+Kapitalbedarfsplanung!#REF!,0,IF('Kalk. int.'!AL$5&gt;12-#REF!+Kapitalbedarfsplanung!#REF!,0,Kapitalbedarfsplanung!#REF!))</f>
        <v>#REF!</v>
      </c>
      <c r="AM36" s="352" t="e">
        <f>IF(AM$5&lt;12-#REF!+Kapitalbedarfsplanung!#REF!,0,IF('Kalk. int.'!AM$5&gt;12-#REF!+Kapitalbedarfsplanung!#REF!,0,Kapitalbedarfsplanung!#REF!))</f>
        <v>#REF!</v>
      </c>
    </row>
    <row r="37" spans="2:39" ht="15.75">
      <c r="B37" s="332" t="s">
        <v>1430</v>
      </c>
      <c r="C37" s="377" t="s">
        <v>10</v>
      </c>
      <c r="D37" s="351" t="e">
        <f>IF(D$5&lt;12-#REF!+Kapitalbedarfsplanung!#REF!,0,IF('Kalk. int.'!D$5&gt;12-#REF!+Kapitalbedarfsplanung!#REF!,0,Kapitalbedarfsplanung!#REF!))</f>
        <v>#REF!</v>
      </c>
      <c r="E37" s="161" t="e">
        <f>IF(E$5&lt;12-#REF!+Kapitalbedarfsplanung!#REF!,0,IF('Kalk. int.'!E$5&gt;12-#REF!+Kapitalbedarfsplanung!#REF!,0,Kapitalbedarfsplanung!#REF!))</f>
        <v>#REF!</v>
      </c>
      <c r="F37" s="161" t="e">
        <f>IF(F$5&lt;12-#REF!+Kapitalbedarfsplanung!#REF!,0,IF('Kalk. int.'!F$5&gt;12-#REF!+Kapitalbedarfsplanung!#REF!,0,Kapitalbedarfsplanung!#REF!))</f>
        <v>#REF!</v>
      </c>
      <c r="G37" s="161" t="e">
        <f>IF(G$5&lt;12-#REF!+Kapitalbedarfsplanung!#REF!,0,IF('Kalk. int.'!G$5&gt;12-#REF!+Kapitalbedarfsplanung!#REF!,0,Kapitalbedarfsplanung!#REF!))</f>
        <v>#REF!</v>
      </c>
      <c r="H37" s="161" t="e">
        <f>IF(H$5&lt;12-#REF!+Kapitalbedarfsplanung!#REF!,0,IF('Kalk. int.'!H$5&gt;12-#REF!+Kapitalbedarfsplanung!#REF!,0,Kapitalbedarfsplanung!#REF!))</f>
        <v>#REF!</v>
      </c>
      <c r="I37" s="161" t="e">
        <f>IF(I$5&lt;12-#REF!+Kapitalbedarfsplanung!#REF!,0,IF('Kalk. int.'!I$5&gt;12-#REF!+Kapitalbedarfsplanung!#REF!,0,Kapitalbedarfsplanung!#REF!))</f>
        <v>#REF!</v>
      </c>
      <c r="J37" s="161" t="e">
        <f>IF(J$5&lt;12-#REF!+Kapitalbedarfsplanung!#REF!,0,IF('Kalk. int.'!J$5&gt;12-#REF!+Kapitalbedarfsplanung!#REF!,0,Kapitalbedarfsplanung!#REF!))</f>
        <v>#REF!</v>
      </c>
      <c r="K37" s="161" t="e">
        <f>IF(K$5&lt;12-#REF!+Kapitalbedarfsplanung!#REF!,0,IF('Kalk. int.'!K$5&gt;12-#REF!+Kapitalbedarfsplanung!#REF!,0,Kapitalbedarfsplanung!#REF!))</f>
        <v>#REF!</v>
      </c>
      <c r="L37" s="161" t="e">
        <f>IF(L$5&lt;12-#REF!+Kapitalbedarfsplanung!#REF!,0,IF('Kalk. int.'!L$5&gt;12-#REF!+Kapitalbedarfsplanung!#REF!,0,Kapitalbedarfsplanung!#REF!))</f>
        <v>#REF!</v>
      </c>
      <c r="M37" s="161" t="e">
        <f>IF(M$5&lt;12-#REF!+Kapitalbedarfsplanung!#REF!,0,IF('Kalk. int.'!M$5&gt;12-#REF!+Kapitalbedarfsplanung!#REF!,0,Kapitalbedarfsplanung!#REF!))</f>
        <v>#REF!</v>
      </c>
      <c r="N37" s="161" t="e">
        <f>IF(N$5&lt;12-#REF!+Kapitalbedarfsplanung!#REF!,0,IF('Kalk. int.'!N$5&gt;12-#REF!+Kapitalbedarfsplanung!#REF!,0,Kapitalbedarfsplanung!#REF!))</f>
        <v>#REF!</v>
      </c>
      <c r="O37" s="161" t="e">
        <f>IF(O$5&lt;12-#REF!+Kapitalbedarfsplanung!#REF!,0,IF('Kalk. int.'!O$5&gt;12-#REF!+Kapitalbedarfsplanung!#REF!,0,Kapitalbedarfsplanung!#REF!))</f>
        <v>#REF!</v>
      </c>
      <c r="P37" s="161" t="e">
        <f>IF(P$5&lt;12-#REF!+Kapitalbedarfsplanung!#REF!,0,IF('Kalk. int.'!P$5&gt;12-#REF!+Kapitalbedarfsplanung!#REF!,0,Kapitalbedarfsplanung!#REF!))</f>
        <v>#REF!</v>
      </c>
      <c r="Q37" s="161" t="e">
        <f>IF(Q$5&lt;12-#REF!+Kapitalbedarfsplanung!#REF!,0,IF('Kalk. int.'!Q$5&gt;12-#REF!+Kapitalbedarfsplanung!#REF!,0,Kapitalbedarfsplanung!#REF!))</f>
        <v>#REF!</v>
      </c>
      <c r="R37" s="161" t="e">
        <f>IF(R$5&lt;12-#REF!+Kapitalbedarfsplanung!#REF!,0,IF('Kalk. int.'!R$5&gt;12-#REF!+Kapitalbedarfsplanung!#REF!,0,Kapitalbedarfsplanung!#REF!))</f>
        <v>#REF!</v>
      </c>
      <c r="S37" s="161" t="e">
        <f>IF(S$5&lt;12-#REF!+Kapitalbedarfsplanung!#REF!,0,IF('Kalk. int.'!S$5&gt;12-#REF!+Kapitalbedarfsplanung!#REF!,0,Kapitalbedarfsplanung!#REF!))</f>
        <v>#REF!</v>
      </c>
      <c r="T37" s="161" t="e">
        <f>IF(T$5&lt;12-#REF!+Kapitalbedarfsplanung!#REF!,0,IF('Kalk. int.'!T$5&gt;12-#REF!+Kapitalbedarfsplanung!#REF!,0,Kapitalbedarfsplanung!#REF!))</f>
        <v>#REF!</v>
      </c>
      <c r="U37" s="161" t="e">
        <f>IF(U$5&lt;12-#REF!+Kapitalbedarfsplanung!#REF!,0,IF('Kalk. int.'!U$5&gt;12-#REF!+Kapitalbedarfsplanung!#REF!,0,Kapitalbedarfsplanung!#REF!))</f>
        <v>#REF!</v>
      </c>
      <c r="V37" s="161" t="e">
        <f>IF(V$5&lt;12-#REF!+Kapitalbedarfsplanung!#REF!,0,IF('Kalk. int.'!V$5&gt;12-#REF!+Kapitalbedarfsplanung!#REF!,0,Kapitalbedarfsplanung!#REF!))</f>
        <v>#REF!</v>
      </c>
      <c r="W37" s="161" t="e">
        <f>IF(W$5&lt;12-#REF!+Kapitalbedarfsplanung!#REF!,0,IF('Kalk. int.'!W$5&gt;12-#REF!+Kapitalbedarfsplanung!#REF!,0,Kapitalbedarfsplanung!#REF!))</f>
        <v>#REF!</v>
      </c>
      <c r="X37" s="161" t="e">
        <f>IF(X$5&lt;12-#REF!+Kapitalbedarfsplanung!#REF!,0,IF('Kalk. int.'!X$5&gt;12-#REF!+Kapitalbedarfsplanung!#REF!,0,Kapitalbedarfsplanung!#REF!))</f>
        <v>#REF!</v>
      </c>
      <c r="Y37" s="161" t="e">
        <f>IF(Y$5&lt;12-#REF!+Kapitalbedarfsplanung!#REF!,0,IF('Kalk. int.'!Y$5&gt;12-#REF!+Kapitalbedarfsplanung!#REF!,0,Kapitalbedarfsplanung!#REF!))</f>
        <v>#REF!</v>
      </c>
      <c r="Z37" s="161" t="e">
        <f>IF(Z$5&lt;12-#REF!+Kapitalbedarfsplanung!#REF!,0,IF('Kalk. int.'!Z$5&gt;12-#REF!+Kapitalbedarfsplanung!#REF!,0,Kapitalbedarfsplanung!#REF!))</f>
        <v>#REF!</v>
      </c>
      <c r="AA37" s="161" t="e">
        <f>IF(AA$5&lt;12-#REF!+Kapitalbedarfsplanung!#REF!,0,IF('Kalk. int.'!AA$5&gt;12-#REF!+Kapitalbedarfsplanung!#REF!,0,Kapitalbedarfsplanung!#REF!))</f>
        <v>#REF!</v>
      </c>
      <c r="AB37" s="161" t="e">
        <f>IF(AB$5&lt;12-#REF!+Kapitalbedarfsplanung!#REF!,0,IF('Kalk. int.'!AB$5&gt;12-#REF!+Kapitalbedarfsplanung!#REF!,0,Kapitalbedarfsplanung!#REF!))</f>
        <v>#REF!</v>
      </c>
      <c r="AC37" s="161" t="e">
        <f>IF(AC$5&lt;12-#REF!+Kapitalbedarfsplanung!#REF!,0,IF('Kalk. int.'!AC$5&gt;12-#REF!+Kapitalbedarfsplanung!#REF!,0,Kapitalbedarfsplanung!#REF!))</f>
        <v>#REF!</v>
      </c>
      <c r="AD37" s="161" t="e">
        <f>IF(AD$5&lt;12-#REF!+Kapitalbedarfsplanung!#REF!,0,IF('Kalk. int.'!AD$5&gt;12-#REF!+Kapitalbedarfsplanung!#REF!,0,Kapitalbedarfsplanung!#REF!))</f>
        <v>#REF!</v>
      </c>
      <c r="AE37" s="161" t="e">
        <f>IF(AE$5&lt;12-#REF!+Kapitalbedarfsplanung!#REF!,0,IF('Kalk. int.'!AE$5&gt;12-#REF!+Kapitalbedarfsplanung!#REF!,0,Kapitalbedarfsplanung!#REF!))</f>
        <v>#REF!</v>
      </c>
      <c r="AF37" s="161" t="e">
        <f>IF(AF$5&lt;12-#REF!+Kapitalbedarfsplanung!#REF!,0,IF('Kalk. int.'!AF$5&gt;12-#REF!+Kapitalbedarfsplanung!#REF!,0,Kapitalbedarfsplanung!#REF!))</f>
        <v>#REF!</v>
      </c>
      <c r="AG37" s="161" t="e">
        <f>IF(AG$5&lt;12-#REF!+Kapitalbedarfsplanung!#REF!,0,IF('Kalk. int.'!AG$5&gt;12-#REF!+Kapitalbedarfsplanung!#REF!,0,Kapitalbedarfsplanung!#REF!))</f>
        <v>#REF!</v>
      </c>
      <c r="AH37" s="161" t="e">
        <f>IF(AH$5&lt;12-#REF!+Kapitalbedarfsplanung!#REF!,0,IF('Kalk. int.'!AH$5&gt;12-#REF!+Kapitalbedarfsplanung!#REF!,0,Kapitalbedarfsplanung!#REF!))</f>
        <v>#REF!</v>
      </c>
      <c r="AI37" s="161" t="e">
        <f>IF(AI$5&lt;12-#REF!+Kapitalbedarfsplanung!#REF!,0,IF('Kalk. int.'!AI$5&gt;12-#REF!+Kapitalbedarfsplanung!#REF!,0,Kapitalbedarfsplanung!#REF!))</f>
        <v>#REF!</v>
      </c>
      <c r="AJ37" s="161" t="e">
        <f>IF(AJ$5&lt;12-#REF!+Kapitalbedarfsplanung!#REF!,0,IF('Kalk. int.'!AJ$5&gt;12-#REF!+Kapitalbedarfsplanung!#REF!,0,Kapitalbedarfsplanung!#REF!))</f>
        <v>#REF!</v>
      </c>
      <c r="AK37" s="161" t="e">
        <f>IF(AK$5&lt;12-#REF!+Kapitalbedarfsplanung!#REF!,0,IF('Kalk. int.'!AK$5&gt;12-#REF!+Kapitalbedarfsplanung!#REF!,0,Kapitalbedarfsplanung!#REF!))</f>
        <v>#REF!</v>
      </c>
      <c r="AL37" s="161" t="e">
        <f>IF(AL$5&lt;12-#REF!+Kapitalbedarfsplanung!#REF!,0,IF('Kalk. int.'!AL$5&gt;12-#REF!+Kapitalbedarfsplanung!#REF!,0,Kapitalbedarfsplanung!#REF!))</f>
        <v>#REF!</v>
      </c>
      <c r="AM37" s="352" t="e">
        <f>IF(AM$5&lt;12-#REF!+Kapitalbedarfsplanung!#REF!,0,IF('Kalk. int.'!AM$5&gt;12-#REF!+Kapitalbedarfsplanung!#REF!,0,Kapitalbedarfsplanung!#REF!))</f>
        <v>#REF!</v>
      </c>
    </row>
    <row r="38" spans="2:39" ht="15.75">
      <c r="B38" s="332" t="s">
        <v>1431</v>
      </c>
      <c r="C38" s="375"/>
      <c r="D38" s="35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352"/>
    </row>
    <row r="39" spans="2:39" ht="15.75">
      <c r="B39" s="334" t="s">
        <v>12</v>
      </c>
      <c r="C39" s="375" t="s">
        <v>13</v>
      </c>
      <c r="D39" s="351" t="e">
        <f>IF(D$5&lt;12-#REF!+Kapitalbedarfsplanung!#REF!,0,IF('Kalk. int.'!D$5&gt;12-#REF!+Kapitalbedarfsplanung!#REF!,0,Kapitalbedarfsplanung!$D16))</f>
        <v>#REF!</v>
      </c>
      <c r="E39" s="161" t="e">
        <f>IF(E$5&lt;12-#REF!+Kapitalbedarfsplanung!#REF!,0,IF('Kalk. int.'!E$5&gt;12-#REF!+Kapitalbedarfsplanung!#REF!,0,Kapitalbedarfsplanung!$D16))</f>
        <v>#REF!</v>
      </c>
      <c r="F39" s="161" t="e">
        <f>IF(F$5&lt;12-#REF!+Kapitalbedarfsplanung!#REF!,0,IF('Kalk. int.'!F$5&gt;12-#REF!+Kapitalbedarfsplanung!#REF!,0,Kapitalbedarfsplanung!$D16))</f>
        <v>#REF!</v>
      </c>
      <c r="G39" s="161" t="e">
        <f>IF(G$5&lt;12-#REF!+Kapitalbedarfsplanung!#REF!,0,IF('Kalk. int.'!G$5&gt;12-#REF!+Kapitalbedarfsplanung!#REF!,0,Kapitalbedarfsplanung!$D16))</f>
        <v>#REF!</v>
      </c>
      <c r="H39" s="161" t="e">
        <f>IF(H$5&lt;12-#REF!+Kapitalbedarfsplanung!#REF!,0,IF('Kalk. int.'!H$5&gt;12-#REF!+Kapitalbedarfsplanung!#REF!,0,Kapitalbedarfsplanung!$D16))</f>
        <v>#REF!</v>
      </c>
      <c r="I39" s="161" t="e">
        <f>IF(I$5&lt;12-#REF!+Kapitalbedarfsplanung!#REF!,0,IF('Kalk. int.'!I$5&gt;12-#REF!+Kapitalbedarfsplanung!#REF!,0,Kapitalbedarfsplanung!$D16))</f>
        <v>#REF!</v>
      </c>
      <c r="J39" s="161" t="e">
        <f>IF(J$5&lt;12-#REF!+Kapitalbedarfsplanung!#REF!,0,IF('Kalk. int.'!J$5&gt;12-#REF!+Kapitalbedarfsplanung!#REF!,0,Kapitalbedarfsplanung!$D16))</f>
        <v>#REF!</v>
      </c>
      <c r="K39" s="161" t="e">
        <f>IF(K$5&lt;12-#REF!+Kapitalbedarfsplanung!#REF!,0,IF('Kalk. int.'!K$5&gt;12-#REF!+Kapitalbedarfsplanung!#REF!,0,Kapitalbedarfsplanung!$D16))</f>
        <v>#REF!</v>
      </c>
      <c r="L39" s="161" t="e">
        <f>IF(L$5&lt;12-#REF!+Kapitalbedarfsplanung!#REF!,0,IF('Kalk. int.'!L$5&gt;12-#REF!+Kapitalbedarfsplanung!#REF!,0,Kapitalbedarfsplanung!$D16))</f>
        <v>#REF!</v>
      </c>
      <c r="M39" s="161" t="e">
        <f>IF(M$5&lt;12-#REF!+Kapitalbedarfsplanung!#REF!,0,IF('Kalk. int.'!M$5&gt;12-#REF!+Kapitalbedarfsplanung!#REF!,0,Kapitalbedarfsplanung!$D16))</f>
        <v>#REF!</v>
      </c>
      <c r="N39" s="161" t="e">
        <f>IF(N$5&lt;12-#REF!+Kapitalbedarfsplanung!#REF!,0,IF('Kalk. int.'!N$5&gt;12-#REF!+Kapitalbedarfsplanung!#REF!,0,Kapitalbedarfsplanung!$D16))</f>
        <v>#REF!</v>
      </c>
      <c r="O39" s="161" t="e">
        <f>IF(O$5&lt;12-#REF!+Kapitalbedarfsplanung!#REF!,0,IF('Kalk. int.'!O$5&gt;12-#REF!+Kapitalbedarfsplanung!#REF!,0,Kapitalbedarfsplanung!$D16))</f>
        <v>#REF!</v>
      </c>
      <c r="P39" s="161" t="e">
        <f>IF(P$5&lt;12-#REF!+Kapitalbedarfsplanung!#REF!,0,IF('Kalk. int.'!P$5&gt;12-#REF!+Kapitalbedarfsplanung!#REF!,0,Kapitalbedarfsplanung!$D16))</f>
        <v>#REF!</v>
      </c>
      <c r="Q39" s="161" t="e">
        <f>IF(Q$5&lt;12-#REF!+Kapitalbedarfsplanung!#REF!,0,IF('Kalk. int.'!Q$5&gt;12-#REF!+Kapitalbedarfsplanung!#REF!,0,Kapitalbedarfsplanung!$D16))</f>
        <v>#REF!</v>
      </c>
      <c r="R39" s="161" t="e">
        <f>IF(R$5&lt;12-#REF!+Kapitalbedarfsplanung!#REF!,0,IF('Kalk. int.'!R$5&gt;12-#REF!+Kapitalbedarfsplanung!#REF!,0,Kapitalbedarfsplanung!$D16))</f>
        <v>#REF!</v>
      </c>
      <c r="S39" s="161" t="e">
        <f>IF(S$5&lt;12-#REF!+Kapitalbedarfsplanung!#REF!,0,IF('Kalk. int.'!S$5&gt;12-#REF!+Kapitalbedarfsplanung!#REF!,0,Kapitalbedarfsplanung!$D16))</f>
        <v>#REF!</v>
      </c>
      <c r="T39" s="161" t="e">
        <f>IF(T$5&lt;12-#REF!+Kapitalbedarfsplanung!#REF!,0,IF('Kalk. int.'!T$5&gt;12-#REF!+Kapitalbedarfsplanung!#REF!,0,Kapitalbedarfsplanung!$D16))</f>
        <v>#REF!</v>
      </c>
      <c r="U39" s="161" t="e">
        <f>IF(U$5&lt;12-#REF!+Kapitalbedarfsplanung!#REF!,0,IF('Kalk. int.'!U$5&gt;12-#REF!+Kapitalbedarfsplanung!#REF!,0,Kapitalbedarfsplanung!$D16))</f>
        <v>#REF!</v>
      </c>
      <c r="V39" s="161" t="e">
        <f>IF(V$5&lt;12-#REF!+Kapitalbedarfsplanung!#REF!,0,IF('Kalk. int.'!V$5&gt;12-#REF!+Kapitalbedarfsplanung!#REF!,0,Kapitalbedarfsplanung!$D16))</f>
        <v>#REF!</v>
      </c>
      <c r="W39" s="161" t="e">
        <f>IF(W$5&lt;12-#REF!+Kapitalbedarfsplanung!#REF!,0,IF('Kalk. int.'!W$5&gt;12-#REF!+Kapitalbedarfsplanung!#REF!,0,Kapitalbedarfsplanung!$D16))</f>
        <v>#REF!</v>
      </c>
      <c r="X39" s="161" t="e">
        <f>IF(X$5&lt;12-#REF!+Kapitalbedarfsplanung!#REF!,0,IF('Kalk. int.'!X$5&gt;12-#REF!+Kapitalbedarfsplanung!#REF!,0,Kapitalbedarfsplanung!$D16))</f>
        <v>#REF!</v>
      </c>
      <c r="Y39" s="161" t="e">
        <f>IF(Y$5&lt;12-#REF!+Kapitalbedarfsplanung!#REF!,0,IF('Kalk. int.'!Y$5&gt;12-#REF!+Kapitalbedarfsplanung!#REF!,0,Kapitalbedarfsplanung!$D16))</f>
        <v>#REF!</v>
      </c>
      <c r="Z39" s="161" t="e">
        <f>IF(Z$5&lt;12-#REF!+Kapitalbedarfsplanung!#REF!,0,IF('Kalk. int.'!Z$5&gt;12-#REF!+Kapitalbedarfsplanung!#REF!,0,Kapitalbedarfsplanung!$D16))</f>
        <v>#REF!</v>
      </c>
      <c r="AA39" s="161" t="e">
        <f>IF(AA$5&lt;12-#REF!+Kapitalbedarfsplanung!#REF!,0,IF('Kalk. int.'!AA$5&gt;12-#REF!+Kapitalbedarfsplanung!#REF!,0,Kapitalbedarfsplanung!$D16))</f>
        <v>#REF!</v>
      </c>
      <c r="AB39" s="161" t="e">
        <f>IF(AB$5&lt;12-#REF!+Kapitalbedarfsplanung!#REF!,0,IF('Kalk. int.'!AB$5&gt;12-#REF!+Kapitalbedarfsplanung!#REF!,0,Kapitalbedarfsplanung!$D16))</f>
        <v>#REF!</v>
      </c>
      <c r="AC39" s="161" t="e">
        <f>IF(AC$5&lt;12-#REF!+Kapitalbedarfsplanung!#REF!,0,IF('Kalk. int.'!AC$5&gt;12-#REF!+Kapitalbedarfsplanung!#REF!,0,Kapitalbedarfsplanung!$D16))</f>
        <v>#REF!</v>
      </c>
      <c r="AD39" s="161" t="e">
        <f>IF(AD$5&lt;12-#REF!+Kapitalbedarfsplanung!#REF!,0,IF('Kalk. int.'!AD$5&gt;12-#REF!+Kapitalbedarfsplanung!#REF!,0,Kapitalbedarfsplanung!$D16))</f>
        <v>#REF!</v>
      </c>
      <c r="AE39" s="161" t="e">
        <f>IF(AE$5&lt;12-#REF!+Kapitalbedarfsplanung!#REF!,0,IF('Kalk. int.'!AE$5&gt;12-#REF!+Kapitalbedarfsplanung!#REF!,0,Kapitalbedarfsplanung!$D16))</f>
        <v>#REF!</v>
      </c>
      <c r="AF39" s="161" t="e">
        <f>IF(AF$5&lt;12-#REF!+Kapitalbedarfsplanung!#REF!,0,IF('Kalk. int.'!AF$5&gt;12-#REF!+Kapitalbedarfsplanung!#REF!,0,Kapitalbedarfsplanung!$D16))</f>
        <v>#REF!</v>
      </c>
      <c r="AG39" s="161" t="e">
        <f>IF(AG$5&lt;12-#REF!+Kapitalbedarfsplanung!#REF!,0,IF('Kalk. int.'!AG$5&gt;12-#REF!+Kapitalbedarfsplanung!#REF!,0,Kapitalbedarfsplanung!$D16))</f>
        <v>#REF!</v>
      </c>
      <c r="AH39" s="161" t="e">
        <f>IF(AH$5&lt;12-#REF!+Kapitalbedarfsplanung!#REF!,0,IF('Kalk. int.'!AH$5&gt;12-#REF!+Kapitalbedarfsplanung!#REF!,0,Kapitalbedarfsplanung!$D16))</f>
        <v>#REF!</v>
      </c>
      <c r="AI39" s="161" t="e">
        <f>IF(AI$5&lt;12-#REF!+Kapitalbedarfsplanung!#REF!,0,IF('Kalk. int.'!AI$5&gt;12-#REF!+Kapitalbedarfsplanung!#REF!,0,Kapitalbedarfsplanung!$D16))</f>
        <v>#REF!</v>
      </c>
      <c r="AJ39" s="161" t="e">
        <f>IF(AJ$5&lt;12-#REF!+Kapitalbedarfsplanung!#REF!,0,IF('Kalk. int.'!AJ$5&gt;12-#REF!+Kapitalbedarfsplanung!#REF!,0,Kapitalbedarfsplanung!$D16))</f>
        <v>#REF!</v>
      </c>
      <c r="AK39" s="161" t="e">
        <f>IF(AK$5&lt;12-#REF!+Kapitalbedarfsplanung!#REF!,0,IF('Kalk. int.'!AK$5&gt;12-#REF!+Kapitalbedarfsplanung!#REF!,0,Kapitalbedarfsplanung!$D16))</f>
        <v>#REF!</v>
      </c>
      <c r="AL39" s="161" t="e">
        <f>IF(AL$5&lt;12-#REF!+Kapitalbedarfsplanung!#REF!,0,IF('Kalk. int.'!AL$5&gt;12-#REF!+Kapitalbedarfsplanung!#REF!,0,Kapitalbedarfsplanung!$D16))</f>
        <v>#REF!</v>
      </c>
      <c r="AM39" s="352" t="e">
        <f>IF(AM$5&lt;12-#REF!+Kapitalbedarfsplanung!#REF!,0,IF('Kalk. int.'!AM$5&gt;12-#REF!+Kapitalbedarfsplanung!#REF!,0,Kapitalbedarfsplanung!$D16))</f>
        <v>#REF!</v>
      </c>
    </row>
    <row r="40" spans="2:39" ht="31.5">
      <c r="B40" s="334" t="s">
        <v>183</v>
      </c>
      <c r="C40" s="375" t="s">
        <v>14</v>
      </c>
      <c r="D40" s="351" t="e">
        <f>IF(D$5&lt;12-#REF!+Kapitalbedarfsplanung!#REF!,0,IF('Kalk. int.'!D$5&gt;12-#REF!+Kapitalbedarfsplanung!#REF!,0,Kapitalbedarfsplanung!#REF!))</f>
        <v>#REF!</v>
      </c>
      <c r="E40" s="161" t="e">
        <f>IF(E$5&lt;12-#REF!+Kapitalbedarfsplanung!#REF!,0,IF('Kalk. int.'!E$5&gt;12-#REF!+Kapitalbedarfsplanung!#REF!,0,Kapitalbedarfsplanung!#REF!))</f>
        <v>#REF!</v>
      </c>
      <c r="F40" s="161" t="e">
        <f>IF(F$5&lt;12-#REF!+Kapitalbedarfsplanung!#REF!,0,IF('Kalk. int.'!F$5&gt;12-#REF!+Kapitalbedarfsplanung!#REF!,0,Kapitalbedarfsplanung!#REF!))</f>
        <v>#REF!</v>
      </c>
      <c r="G40" s="161" t="e">
        <f>IF(G$5&lt;12-#REF!+Kapitalbedarfsplanung!#REF!,0,IF('Kalk. int.'!G$5&gt;12-#REF!+Kapitalbedarfsplanung!#REF!,0,Kapitalbedarfsplanung!#REF!))</f>
        <v>#REF!</v>
      </c>
      <c r="H40" s="161" t="e">
        <f>IF(H$5&lt;12-#REF!+Kapitalbedarfsplanung!#REF!,0,IF('Kalk. int.'!H$5&gt;12-#REF!+Kapitalbedarfsplanung!#REF!,0,Kapitalbedarfsplanung!#REF!))</f>
        <v>#REF!</v>
      </c>
      <c r="I40" s="161" t="e">
        <f>IF(I$5&lt;12-#REF!+Kapitalbedarfsplanung!#REF!,0,IF('Kalk. int.'!I$5&gt;12-#REF!+Kapitalbedarfsplanung!#REF!,0,Kapitalbedarfsplanung!#REF!))</f>
        <v>#REF!</v>
      </c>
      <c r="J40" s="161" t="e">
        <f>IF(J$5&lt;12-#REF!+Kapitalbedarfsplanung!#REF!,0,IF('Kalk. int.'!J$5&gt;12-#REF!+Kapitalbedarfsplanung!#REF!,0,Kapitalbedarfsplanung!#REF!))</f>
        <v>#REF!</v>
      </c>
      <c r="K40" s="161" t="e">
        <f>IF(K$5&lt;12-#REF!+Kapitalbedarfsplanung!#REF!,0,IF('Kalk. int.'!K$5&gt;12-#REF!+Kapitalbedarfsplanung!#REF!,0,Kapitalbedarfsplanung!#REF!))</f>
        <v>#REF!</v>
      </c>
      <c r="L40" s="161" t="e">
        <f>IF(L$5&lt;12-#REF!+Kapitalbedarfsplanung!#REF!,0,IF('Kalk. int.'!L$5&gt;12-#REF!+Kapitalbedarfsplanung!#REF!,0,Kapitalbedarfsplanung!#REF!))</f>
        <v>#REF!</v>
      </c>
      <c r="M40" s="161" t="e">
        <f>IF(M$5&lt;12-#REF!+Kapitalbedarfsplanung!#REF!,0,IF('Kalk. int.'!M$5&gt;12-#REF!+Kapitalbedarfsplanung!#REF!,0,Kapitalbedarfsplanung!#REF!))</f>
        <v>#REF!</v>
      </c>
      <c r="N40" s="161" t="e">
        <f>IF(N$5&lt;12-#REF!+Kapitalbedarfsplanung!#REF!,0,IF('Kalk. int.'!N$5&gt;12-#REF!+Kapitalbedarfsplanung!#REF!,0,Kapitalbedarfsplanung!#REF!))</f>
        <v>#REF!</v>
      </c>
      <c r="O40" s="161" t="e">
        <f>IF(O$5&lt;12-#REF!+Kapitalbedarfsplanung!#REF!,0,IF('Kalk. int.'!O$5&gt;12-#REF!+Kapitalbedarfsplanung!#REF!,0,Kapitalbedarfsplanung!#REF!))</f>
        <v>#REF!</v>
      </c>
      <c r="P40" s="161" t="e">
        <f>IF(P$5&lt;12-#REF!+Kapitalbedarfsplanung!#REF!,0,IF('Kalk. int.'!P$5&gt;12-#REF!+Kapitalbedarfsplanung!#REF!,0,Kapitalbedarfsplanung!#REF!))</f>
        <v>#REF!</v>
      </c>
      <c r="Q40" s="161" t="e">
        <f>IF(Q$5&lt;12-#REF!+Kapitalbedarfsplanung!#REF!,0,IF('Kalk. int.'!Q$5&gt;12-#REF!+Kapitalbedarfsplanung!#REF!,0,Kapitalbedarfsplanung!#REF!))</f>
        <v>#REF!</v>
      </c>
      <c r="R40" s="161" t="e">
        <f>IF(R$5&lt;12-#REF!+Kapitalbedarfsplanung!#REF!,0,IF('Kalk. int.'!R$5&gt;12-#REF!+Kapitalbedarfsplanung!#REF!,0,Kapitalbedarfsplanung!#REF!))</f>
        <v>#REF!</v>
      </c>
      <c r="S40" s="161" t="e">
        <f>IF(S$5&lt;12-#REF!+Kapitalbedarfsplanung!#REF!,0,IF('Kalk. int.'!S$5&gt;12-#REF!+Kapitalbedarfsplanung!#REF!,0,Kapitalbedarfsplanung!#REF!))</f>
        <v>#REF!</v>
      </c>
      <c r="T40" s="161" t="e">
        <f>IF(T$5&lt;12-#REF!+Kapitalbedarfsplanung!#REF!,0,IF('Kalk. int.'!T$5&gt;12-#REF!+Kapitalbedarfsplanung!#REF!,0,Kapitalbedarfsplanung!#REF!))</f>
        <v>#REF!</v>
      </c>
      <c r="U40" s="161" t="e">
        <f>IF(U$5&lt;12-#REF!+Kapitalbedarfsplanung!#REF!,0,IF('Kalk. int.'!U$5&gt;12-#REF!+Kapitalbedarfsplanung!#REF!,0,Kapitalbedarfsplanung!#REF!))</f>
        <v>#REF!</v>
      </c>
      <c r="V40" s="161" t="e">
        <f>IF(V$5&lt;12-#REF!+Kapitalbedarfsplanung!#REF!,0,IF('Kalk. int.'!V$5&gt;12-#REF!+Kapitalbedarfsplanung!#REF!,0,Kapitalbedarfsplanung!#REF!))</f>
        <v>#REF!</v>
      </c>
      <c r="W40" s="161" t="e">
        <f>IF(W$5&lt;12-#REF!+Kapitalbedarfsplanung!#REF!,0,IF('Kalk. int.'!W$5&gt;12-#REF!+Kapitalbedarfsplanung!#REF!,0,Kapitalbedarfsplanung!#REF!))</f>
        <v>#REF!</v>
      </c>
      <c r="X40" s="161" t="e">
        <f>IF(X$5&lt;12-#REF!+Kapitalbedarfsplanung!#REF!,0,IF('Kalk. int.'!X$5&gt;12-#REF!+Kapitalbedarfsplanung!#REF!,0,Kapitalbedarfsplanung!#REF!))</f>
        <v>#REF!</v>
      </c>
      <c r="Y40" s="161" t="e">
        <f>IF(Y$5&lt;12-#REF!+Kapitalbedarfsplanung!#REF!,0,IF('Kalk. int.'!Y$5&gt;12-#REF!+Kapitalbedarfsplanung!#REF!,0,Kapitalbedarfsplanung!#REF!))</f>
        <v>#REF!</v>
      </c>
      <c r="Z40" s="161" t="e">
        <f>IF(Z$5&lt;12-#REF!+Kapitalbedarfsplanung!#REF!,0,IF('Kalk. int.'!Z$5&gt;12-#REF!+Kapitalbedarfsplanung!#REF!,0,Kapitalbedarfsplanung!#REF!))</f>
        <v>#REF!</v>
      </c>
      <c r="AA40" s="161" t="e">
        <f>IF(AA$5&lt;12-#REF!+Kapitalbedarfsplanung!#REF!,0,IF('Kalk. int.'!AA$5&gt;12-#REF!+Kapitalbedarfsplanung!#REF!,0,Kapitalbedarfsplanung!#REF!))</f>
        <v>#REF!</v>
      </c>
      <c r="AB40" s="161" t="e">
        <f>IF(AB$5&lt;12-#REF!+Kapitalbedarfsplanung!#REF!,0,IF('Kalk. int.'!AB$5&gt;12-#REF!+Kapitalbedarfsplanung!#REF!,0,Kapitalbedarfsplanung!#REF!))</f>
        <v>#REF!</v>
      </c>
      <c r="AC40" s="161" t="e">
        <f>IF(AC$5&lt;12-#REF!+Kapitalbedarfsplanung!#REF!,0,IF('Kalk. int.'!AC$5&gt;12-#REF!+Kapitalbedarfsplanung!#REF!,0,Kapitalbedarfsplanung!#REF!))</f>
        <v>#REF!</v>
      </c>
      <c r="AD40" s="161" t="e">
        <f>IF(AD$5&lt;12-#REF!+Kapitalbedarfsplanung!#REF!,0,IF('Kalk. int.'!AD$5&gt;12-#REF!+Kapitalbedarfsplanung!#REF!,0,Kapitalbedarfsplanung!#REF!))</f>
        <v>#REF!</v>
      </c>
      <c r="AE40" s="161" t="e">
        <f>IF(AE$5&lt;12-#REF!+Kapitalbedarfsplanung!#REF!,0,IF('Kalk. int.'!AE$5&gt;12-#REF!+Kapitalbedarfsplanung!#REF!,0,Kapitalbedarfsplanung!#REF!))</f>
        <v>#REF!</v>
      </c>
      <c r="AF40" s="161" t="e">
        <f>IF(AF$5&lt;12-#REF!+Kapitalbedarfsplanung!#REF!,0,IF('Kalk. int.'!AF$5&gt;12-#REF!+Kapitalbedarfsplanung!#REF!,0,Kapitalbedarfsplanung!#REF!))</f>
        <v>#REF!</v>
      </c>
      <c r="AG40" s="161" t="e">
        <f>IF(AG$5&lt;12-#REF!+Kapitalbedarfsplanung!#REF!,0,IF('Kalk. int.'!AG$5&gt;12-#REF!+Kapitalbedarfsplanung!#REF!,0,Kapitalbedarfsplanung!#REF!))</f>
        <v>#REF!</v>
      </c>
      <c r="AH40" s="161" t="e">
        <f>IF(AH$5&lt;12-#REF!+Kapitalbedarfsplanung!#REF!,0,IF('Kalk. int.'!AH$5&gt;12-#REF!+Kapitalbedarfsplanung!#REF!,0,Kapitalbedarfsplanung!#REF!))</f>
        <v>#REF!</v>
      </c>
      <c r="AI40" s="161" t="e">
        <f>IF(AI$5&lt;12-#REF!+Kapitalbedarfsplanung!#REF!,0,IF('Kalk. int.'!AI$5&gt;12-#REF!+Kapitalbedarfsplanung!#REF!,0,Kapitalbedarfsplanung!#REF!))</f>
        <v>#REF!</v>
      </c>
      <c r="AJ40" s="161" t="e">
        <f>IF(AJ$5&lt;12-#REF!+Kapitalbedarfsplanung!#REF!,0,IF('Kalk. int.'!AJ$5&gt;12-#REF!+Kapitalbedarfsplanung!#REF!,0,Kapitalbedarfsplanung!#REF!))</f>
        <v>#REF!</v>
      </c>
      <c r="AK40" s="161" t="e">
        <f>IF(AK$5&lt;12-#REF!+Kapitalbedarfsplanung!#REF!,0,IF('Kalk. int.'!AK$5&gt;12-#REF!+Kapitalbedarfsplanung!#REF!,0,Kapitalbedarfsplanung!#REF!))</f>
        <v>#REF!</v>
      </c>
      <c r="AL40" s="161" t="e">
        <f>IF(AL$5&lt;12-#REF!+Kapitalbedarfsplanung!#REF!,0,IF('Kalk. int.'!AL$5&gt;12-#REF!+Kapitalbedarfsplanung!#REF!,0,Kapitalbedarfsplanung!#REF!))</f>
        <v>#REF!</v>
      </c>
      <c r="AM40" s="352" t="e">
        <f>IF(AM$5&lt;12-#REF!+Kapitalbedarfsplanung!#REF!,0,IF('Kalk. int.'!AM$5&gt;12-#REF!+Kapitalbedarfsplanung!#REF!,0,Kapitalbedarfsplanung!#REF!))</f>
        <v>#REF!</v>
      </c>
    </row>
    <row r="41" spans="2:39" ht="31.5">
      <c r="B41" s="334" t="s">
        <v>184</v>
      </c>
      <c r="C41" s="375"/>
      <c r="D41" s="351" t="e">
        <f>IF(D$5&lt;12-#REF!+Kapitalbedarfsplanung!#REF!,0,IF('Kalk. int.'!D$5&gt;12-#REF!+Kapitalbedarfsplanung!#REF!,0,Kapitalbedarfsplanung!#REF!))</f>
        <v>#REF!</v>
      </c>
      <c r="E41" s="161" t="e">
        <f>IF(E$5&lt;12-#REF!+Kapitalbedarfsplanung!#REF!,0,IF('Kalk. int.'!E$5&gt;12-#REF!+Kapitalbedarfsplanung!#REF!,0,Kapitalbedarfsplanung!#REF!))</f>
        <v>#REF!</v>
      </c>
      <c r="F41" s="161" t="e">
        <f>IF(F$5&lt;12-#REF!+Kapitalbedarfsplanung!#REF!,0,IF('Kalk. int.'!F$5&gt;12-#REF!+Kapitalbedarfsplanung!#REF!,0,Kapitalbedarfsplanung!#REF!))</f>
        <v>#REF!</v>
      </c>
      <c r="G41" s="161" t="e">
        <f>IF(G$5&lt;12-#REF!+Kapitalbedarfsplanung!#REF!,0,IF('Kalk. int.'!G$5&gt;12-#REF!+Kapitalbedarfsplanung!#REF!,0,Kapitalbedarfsplanung!#REF!))</f>
        <v>#REF!</v>
      </c>
      <c r="H41" s="161" t="e">
        <f>IF(H$5&lt;12-#REF!+Kapitalbedarfsplanung!#REF!,0,IF('Kalk. int.'!H$5&gt;12-#REF!+Kapitalbedarfsplanung!#REF!,0,Kapitalbedarfsplanung!#REF!))</f>
        <v>#REF!</v>
      </c>
      <c r="I41" s="161" t="e">
        <f>IF(I$5&lt;12-#REF!+Kapitalbedarfsplanung!#REF!,0,IF('Kalk. int.'!I$5&gt;12-#REF!+Kapitalbedarfsplanung!#REF!,0,Kapitalbedarfsplanung!#REF!))</f>
        <v>#REF!</v>
      </c>
      <c r="J41" s="161" t="e">
        <f>IF(J$5&lt;12-#REF!+Kapitalbedarfsplanung!#REF!,0,IF('Kalk. int.'!J$5&gt;12-#REF!+Kapitalbedarfsplanung!#REF!,0,Kapitalbedarfsplanung!#REF!))</f>
        <v>#REF!</v>
      </c>
      <c r="K41" s="161" t="e">
        <f>IF(K$5&lt;12-#REF!+Kapitalbedarfsplanung!#REF!,0,IF('Kalk. int.'!K$5&gt;12-#REF!+Kapitalbedarfsplanung!#REF!,0,Kapitalbedarfsplanung!#REF!))</f>
        <v>#REF!</v>
      </c>
      <c r="L41" s="161" t="e">
        <f>IF(L$5&lt;12-#REF!+Kapitalbedarfsplanung!#REF!,0,IF('Kalk. int.'!L$5&gt;12-#REF!+Kapitalbedarfsplanung!#REF!,0,Kapitalbedarfsplanung!#REF!))</f>
        <v>#REF!</v>
      </c>
      <c r="M41" s="161" t="e">
        <f>IF(M$5&lt;12-#REF!+Kapitalbedarfsplanung!#REF!,0,IF('Kalk. int.'!M$5&gt;12-#REF!+Kapitalbedarfsplanung!#REF!,0,Kapitalbedarfsplanung!#REF!))</f>
        <v>#REF!</v>
      </c>
      <c r="N41" s="161" t="e">
        <f>IF(N$5&lt;12-#REF!+Kapitalbedarfsplanung!#REF!,0,IF('Kalk. int.'!N$5&gt;12-#REF!+Kapitalbedarfsplanung!#REF!,0,Kapitalbedarfsplanung!#REF!))</f>
        <v>#REF!</v>
      </c>
      <c r="O41" s="161" t="e">
        <f>IF(O$5&lt;12-#REF!+Kapitalbedarfsplanung!#REF!,0,IF('Kalk. int.'!O$5&gt;12-#REF!+Kapitalbedarfsplanung!#REF!,0,Kapitalbedarfsplanung!#REF!))</f>
        <v>#REF!</v>
      </c>
      <c r="P41" s="161" t="e">
        <f>IF(P$5&lt;12-#REF!+Kapitalbedarfsplanung!#REF!,0,IF('Kalk. int.'!P$5&gt;12-#REF!+Kapitalbedarfsplanung!#REF!,0,Kapitalbedarfsplanung!#REF!))</f>
        <v>#REF!</v>
      </c>
      <c r="Q41" s="161" t="e">
        <f>IF(Q$5&lt;12-#REF!+Kapitalbedarfsplanung!#REF!,0,IF('Kalk. int.'!Q$5&gt;12-#REF!+Kapitalbedarfsplanung!#REF!,0,Kapitalbedarfsplanung!#REF!))</f>
        <v>#REF!</v>
      </c>
      <c r="R41" s="161" t="e">
        <f>IF(R$5&lt;12-#REF!+Kapitalbedarfsplanung!#REF!,0,IF('Kalk. int.'!R$5&gt;12-#REF!+Kapitalbedarfsplanung!#REF!,0,Kapitalbedarfsplanung!#REF!))</f>
        <v>#REF!</v>
      </c>
      <c r="S41" s="161" t="e">
        <f>IF(S$5&lt;12-#REF!+Kapitalbedarfsplanung!#REF!,0,IF('Kalk. int.'!S$5&gt;12-#REF!+Kapitalbedarfsplanung!#REF!,0,Kapitalbedarfsplanung!#REF!))</f>
        <v>#REF!</v>
      </c>
      <c r="T41" s="161" t="e">
        <f>IF(T$5&lt;12-#REF!+Kapitalbedarfsplanung!#REF!,0,IF('Kalk. int.'!T$5&gt;12-#REF!+Kapitalbedarfsplanung!#REF!,0,Kapitalbedarfsplanung!#REF!))</f>
        <v>#REF!</v>
      </c>
      <c r="U41" s="161" t="e">
        <f>IF(U$5&lt;12-#REF!+Kapitalbedarfsplanung!#REF!,0,IF('Kalk. int.'!U$5&gt;12-#REF!+Kapitalbedarfsplanung!#REF!,0,Kapitalbedarfsplanung!#REF!))</f>
        <v>#REF!</v>
      </c>
      <c r="V41" s="161" t="e">
        <f>IF(V$5&lt;12-#REF!+Kapitalbedarfsplanung!#REF!,0,IF('Kalk. int.'!V$5&gt;12-#REF!+Kapitalbedarfsplanung!#REF!,0,Kapitalbedarfsplanung!#REF!))</f>
        <v>#REF!</v>
      </c>
      <c r="W41" s="161" t="e">
        <f>IF(W$5&lt;12-#REF!+Kapitalbedarfsplanung!#REF!,0,IF('Kalk. int.'!W$5&gt;12-#REF!+Kapitalbedarfsplanung!#REF!,0,Kapitalbedarfsplanung!#REF!))</f>
        <v>#REF!</v>
      </c>
      <c r="X41" s="161" t="e">
        <f>IF(X$5&lt;12-#REF!+Kapitalbedarfsplanung!#REF!,0,IF('Kalk. int.'!X$5&gt;12-#REF!+Kapitalbedarfsplanung!#REF!,0,Kapitalbedarfsplanung!#REF!))</f>
        <v>#REF!</v>
      </c>
      <c r="Y41" s="161" t="e">
        <f>IF(Y$5&lt;12-#REF!+Kapitalbedarfsplanung!#REF!,0,IF('Kalk. int.'!Y$5&gt;12-#REF!+Kapitalbedarfsplanung!#REF!,0,Kapitalbedarfsplanung!#REF!))</f>
        <v>#REF!</v>
      </c>
      <c r="Z41" s="161" t="e">
        <f>IF(Z$5&lt;12-#REF!+Kapitalbedarfsplanung!#REF!,0,IF('Kalk. int.'!Z$5&gt;12-#REF!+Kapitalbedarfsplanung!#REF!,0,Kapitalbedarfsplanung!#REF!))</f>
        <v>#REF!</v>
      </c>
      <c r="AA41" s="161" t="e">
        <f>IF(AA$5&lt;12-#REF!+Kapitalbedarfsplanung!#REF!,0,IF('Kalk. int.'!AA$5&gt;12-#REF!+Kapitalbedarfsplanung!#REF!,0,Kapitalbedarfsplanung!#REF!))</f>
        <v>#REF!</v>
      </c>
      <c r="AB41" s="161" t="e">
        <f>IF(AB$5&lt;12-#REF!+Kapitalbedarfsplanung!#REF!,0,IF('Kalk. int.'!AB$5&gt;12-#REF!+Kapitalbedarfsplanung!#REF!,0,Kapitalbedarfsplanung!#REF!))</f>
        <v>#REF!</v>
      </c>
      <c r="AC41" s="161" t="e">
        <f>IF(AC$5&lt;12-#REF!+Kapitalbedarfsplanung!#REF!,0,IF('Kalk. int.'!AC$5&gt;12-#REF!+Kapitalbedarfsplanung!#REF!,0,Kapitalbedarfsplanung!#REF!))</f>
        <v>#REF!</v>
      </c>
      <c r="AD41" s="161" t="e">
        <f>IF(AD$5&lt;12-#REF!+Kapitalbedarfsplanung!#REF!,0,IF('Kalk. int.'!AD$5&gt;12-#REF!+Kapitalbedarfsplanung!#REF!,0,Kapitalbedarfsplanung!#REF!))</f>
        <v>#REF!</v>
      </c>
      <c r="AE41" s="161" t="e">
        <f>IF(AE$5&lt;12-#REF!+Kapitalbedarfsplanung!#REF!,0,IF('Kalk. int.'!AE$5&gt;12-#REF!+Kapitalbedarfsplanung!#REF!,0,Kapitalbedarfsplanung!#REF!))</f>
        <v>#REF!</v>
      </c>
      <c r="AF41" s="161" t="e">
        <f>IF(AF$5&lt;12-#REF!+Kapitalbedarfsplanung!#REF!,0,IF('Kalk. int.'!AF$5&gt;12-#REF!+Kapitalbedarfsplanung!#REF!,0,Kapitalbedarfsplanung!#REF!))</f>
        <v>#REF!</v>
      </c>
      <c r="AG41" s="161" t="e">
        <f>IF(AG$5&lt;12-#REF!+Kapitalbedarfsplanung!#REF!,0,IF('Kalk. int.'!AG$5&gt;12-#REF!+Kapitalbedarfsplanung!#REF!,0,Kapitalbedarfsplanung!#REF!))</f>
        <v>#REF!</v>
      </c>
      <c r="AH41" s="161" t="e">
        <f>IF(AH$5&lt;12-#REF!+Kapitalbedarfsplanung!#REF!,0,IF('Kalk. int.'!AH$5&gt;12-#REF!+Kapitalbedarfsplanung!#REF!,0,Kapitalbedarfsplanung!#REF!))</f>
        <v>#REF!</v>
      </c>
      <c r="AI41" s="161" t="e">
        <f>IF(AI$5&lt;12-#REF!+Kapitalbedarfsplanung!#REF!,0,IF('Kalk. int.'!AI$5&gt;12-#REF!+Kapitalbedarfsplanung!#REF!,0,Kapitalbedarfsplanung!#REF!))</f>
        <v>#REF!</v>
      </c>
      <c r="AJ41" s="161" t="e">
        <f>IF(AJ$5&lt;12-#REF!+Kapitalbedarfsplanung!#REF!,0,IF('Kalk. int.'!AJ$5&gt;12-#REF!+Kapitalbedarfsplanung!#REF!,0,Kapitalbedarfsplanung!#REF!))</f>
        <v>#REF!</v>
      </c>
      <c r="AK41" s="161" t="e">
        <f>IF(AK$5&lt;12-#REF!+Kapitalbedarfsplanung!#REF!,0,IF('Kalk. int.'!AK$5&gt;12-#REF!+Kapitalbedarfsplanung!#REF!,0,Kapitalbedarfsplanung!#REF!))</f>
        <v>#REF!</v>
      </c>
      <c r="AL41" s="161" t="e">
        <f>IF(AL$5&lt;12-#REF!+Kapitalbedarfsplanung!#REF!,0,IF('Kalk. int.'!AL$5&gt;12-#REF!+Kapitalbedarfsplanung!#REF!,0,Kapitalbedarfsplanung!#REF!))</f>
        <v>#REF!</v>
      </c>
      <c r="AM41" s="352" t="e">
        <f>IF(AM$5&lt;12-#REF!+Kapitalbedarfsplanung!#REF!,0,IF('Kalk. int.'!AM$5&gt;12-#REF!+Kapitalbedarfsplanung!#REF!,0,Kapitalbedarfsplanung!#REF!))</f>
        <v>#REF!</v>
      </c>
    </row>
    <row r="42" spans="2:39" ht="31.5">
      <c r="B42" s="335" t="s">
        <v>15</v>
      </c>
      <c r="C42" s="374" t="s">
        <v>14</v>
      </c>
      <c r="D42" s="351" t="e">
        <f>IF(D$5&lt;12-#REF!+Kapitalbedarfsplanung!#REF!,0,IF('Kalk. int.'!D$5&gt;12-#REF!+Kapitalbedarfsplanung!#REF!,0,Kapitalbedarfsplanung!$D17))</f>
        <v>#REF!</v>
      </c>
      <c r="E42" s="161" t="e">
        <f>IF(E$5&lt;12-#REF!+Kapitalbedarfsplanung!#REF!,0,IF('Kalk. int.'!E$5&gt;12-#REF!+Kapitalbedarfsplanung!#REF!,0,Kapitalbedarfsplanung!$D17))</f>
        <v>#REF!</v>
      </c>
      <c r="F42" s="161" t="e">
        <f>IF(F$5&lt;12-#REF!+Kapitalbedarfsplanung!#REF!,0,IF('Kalk. int.'!F$5&gt;12-#REF!+Kapitalbedarfsplanung!#REF!,0,Kapitalbedarfsplanung!$D17))</f>
        <v>#REF!</v>
      </c>
      <c r="G42" s="161" t="e">
        <f>IF(G$5&lt;12-#REF!+Kapitalbedarfsplanung!#REF!,0,IF('Kalk. int.'!G$5&gt;12-#REF!+Kapitalbedarfsplanung!#REF!,0,Kapitalbedarfsplanung!$D17))</f>
        <v>#REF!</v>
      </c>
      <c r="H42" s="161" t="e">
        <f>IF(H$5&lt;12-#REF!+Kapitalbedarfsplanung!#REF!,0,IF('Kalk. int.'!H$5&gt;12-#REF!+Kapitalbedarfsplanung!#REF!,0,Kapitalbedarfsplanung!$D17))</f>
        <v>#REF!</v>
      </c>
      <c r="I42" s="161" t="e">
        <f>IF(I$5&lt;12-#REF!+Kapitalbedarfsplanung!#REF!,0,IF('Kalk. int.'!I$5&gt;12-#REF!+Kapitalbedarfsplanung!#REF!,0,Kapitalbedarfsplanung!$D17))</f>
        <v>#REF!</v>
      </c>
      <c r="J42" s="161" t="e">
        <f>IF(J$5&lt;12-#REF!+Kapitalbedarfsplanung!#REF!,0,IF('Kalk. int.'!J$5&gt;12-#REF!+Kapitalbedarfsplanung!#REF!,0,Kapitalbedarfsplanung!$D17))</f>
        <v>#REF!</v>
      </c>
      <c r="K42" s="161" t="e">
        <f>IF(K$5&lt;12-#REF!+Kapitalbedarfsplanung!#REF!,0,IF('Kalk. int.'!K$5&gt;12-#REF!+Kapitalbedarfsplanung!#REF!,0,Kapitalbedarfsplanung!$D17))</f>
        <v>#REF!</v>
      </c>
      <c r="L42" s="161" t="e">
        <f>IF(L$5&lt;12-#REF!+Kapitalbedarfsplanung!#REF!,0,IF('Kalk. int.'!L$5&gt;12-#REF!+Kapitalbedarfsplanung!#REF!,0,Kapitalbedarfsplanung!$D17))</f>
        <v>#REF!</v>
      </c>
      <c r="M42" s="161" t="e">
        <f>IF(M$5&lt;12-#REF!+Kapitalbedarfsplanung!#REF!,0,IF('Kalk. int.'!M$5&gt;12-#REF!+Kapitalbedarfsplanung!#REF!,0,Kapitalbedarfsplanung!$D17))</f>
        <v>#REF!</v>
      </c>
      <c r="N42" s="161" t="e">
        <f>IF(N$5&lt;12-#REF!+Kapitalbedarfsplanung!#REF!,0,IF('Kalk. int.'!N$5&gt;12-#REF!+Kapitalbedarfsplanung!#REF!,0,Kapitalbedarfsplanung!$D17))</f>
        <v>#REF!</v>
      </c>
      <c r="O42" s="161" t="e">
        <f>IF(O$5&lt;12-#REF!+Kapitalbedarfsplanung!#REF!,0,IF('Kalk. int.'!O$5&gt;12-#REF!+Kapitalbedarfsplanung!#REF!,0,Kapitalbedarfsplanung!$D17))</f>
        <v>#REF!</v>
      </c>
      <c r="P42" s="161" t="e">
        <f>IF(P$5&lt;12-#REF!+Kapitalbedarfsplanung!#REF!,0,IF('Kalk. int.'!P$5&gt;12-#REF!+Kapitalbedarfsplanung!#REF!,0,Kapitalbedarfsplanung!$D17))</f>
        <v>#REF!</v>
      </c>
      <c r="Q42" s="161" t="e">
        <f>IF(Q$5&lt;12-#REF!+Kapitalbedarfsplanung!#REF!,0,IF('Kalk. int.'!Q$5&gt;12-#REF!+Kapitalbedarfsplanung!#REF!,0,Kapitalbedarfsplanung!$D17))</f>
        <v>#REF!</v>
      </c>
      <c r="R42" s="161" t="e">
        <f>IF(R$5&lt;12-#REF!+Kapitalbedarfsplanung!#REF!,0,IF('Kalk. int.'!R$5&gt;12-#REF!+Kapitalbedarfsplanung!#REF!,0,Kapitalbedarfsplanung!$D17))</f>
        <v>#REF!</v>
      </c>
      <c r="S42" s="161" t="e">
        <f>IF(S$5&lt;12-#REF!+Kapitalbedarfsplanung!#REF!,0,IF('Kalk. int.'!S$5&gt;12-#REF!+Kapitalbedarfsplanung!#REF!,0,Kapitalbedarfsplanung!$D17))</f>
        <v>#REF!</v>
      </c>
      <c r="T42" s="161" t="e">
        <f>IF(T$5&lt;12-#REF!+Kapitalbedarfsplanung!#REF!,0,IF('Kalk. int.'!T$5&gt;12-#REF!+Kapitalbedarfsplanung!#REF!,0,Kapitalbedarfsplanung!$D17))</f>
        <v>#REF!</v>
      </c>
      <c r="U42" s="161" t="e">
        <f>IF(U$5&lt;12-#REF!+Kapitalbedarfsplanung!#REF!,0,IF('Kalk. int.'!U$5&gt;12-#REF!+Kapitalbedarfsplanung!#REF!,0,Kapitalbedarfsplanung!$D17))</f>
        <v>#REF!</v>
      </c>
      <c r="V42" s="161" t="e">
        <f>IF(V$5&lt;12-#REF!+Kapitalbedarfsplanung!#REF!,0,IF('Kalk. int.'!V$5&gt;12-#REF!+Kapitalbedarfsplanung!#REF!,0,Kapitalbedarfsplanung!$D17))</f>
        <v>#REF!</v>
      </c>
      <c r="W42" s="161" t="e">
        <f>IF(W$5&lt;12-#REF!+Kapitalbedarfsplanung!#REF!,0,IF('Kalk. int.'!W$5&gt;12-#REF!+Kapitalbedarfsplanung!#REF!,0,Kapitalbedarfsplanung!$D17))</f>
        <v>#REF!</v>
      </c>
      <c r="X42" s="161" t="e">
        <f>IF(X$5&lt;12-#REF!+Kapitalbedarfsplanung!#REF!,0,IF('Kalk. int.'!X$5&gt;12-#REF!+Kapitalbedarfsplanung!#REF!,0,Kapitalbedarfsplanung!$D17))</f>
        <v>#REF!</v>
      </c>
      <c r="Y42" s="161" t="e">
        <f>IF(Y$5&lt;12-#REF!+Kapitalbedarfsplanung!#REF!,0,IF('Kalk. int.'!Y$5&gt;12-#REF!+Kapitalbedarfsplanung!#REF!,0,Kapitalbedarfsplanung!$D17))</f>
        <v>#REF!</v>
      </c>
      <c r="Z42" s="161" t="e">
        <f>IF(Z$5&lt;12-#REF!+Kapitalbedarfsplanung!#REF!,0,IF('Kalk. int.'!Z$5&gt;12-#REF!+Kapitalbedarfsplanung!#REF!,0,Kapitalbedarfsplanung!$D17))</f>
        <v>#REF!</v>
      </c>
      <c r="AA42" s="161" t="e">
        <f>IF(AA$5&lt;12-#REF!+Kapitalbedarfsplanung!#REF!,0,IF('Kalk. int.'!AA$5&gt;12-#REF!+Kapitalbedarfsplanung!#REF!,0,Kapitalbedarfsplanung!$D17))</f>
        <v>#REF!</v>
      </c>
      <c r="AB42" s="161" t="e">
        <f>IF(AB$5&lt;12-#REF!+Kapitalbedarfsplanung!#REF!,0,IF('Kalk. int.'!AB$5&gt;12-#REF!+Kapitalbedarfsplanung!#REF!,0,Kapitalbedarfsplanung!$D17))</f>
        <v>#REF!</v>
      </c>
      <c r="AC42" s="161" t="e">
        <f>IF(AC$5&lt;12-#REF!+Kapitalbedarfsplanung!#REF!,0,IF('Kalk. int.'!AC$5&gt;12-#REF!+Kapitalbedarfsplanung!#REF!,0,Kapitalbedarfsplanung!$D17))</f>
        <v>#REF!</v>
      </c>
      <c r="AD42" s="161" t="e">
        <f>IF(AD$5&lt;12-#REF!+Kapitalbedarfsplanung!#REF!,0,IF('Kalk. int.'!AD$5&gt;12-#REF!+Kapitalbedarfsplanung!#REF!,0,Kapitalbedarfsplanung!$D17))</f>
        <v>#REF!</v>
      </c>
      <c r="AE42" s="161" t="e">
        <f>IF(AE$5&lt;12-#REF!+Kapitalbedarfsplanung!#REF!,0,IF('Kalk. int.'!AE$5&gt;12-#REF!+Kapitalbedarfsplanung!#REF!,0,Kapitalbedarfsplanung!$D17))</f>
        <v>#REF!</v>
      </c>
      <c r="AF42" s="161" t="e">
        <f>IF(AF$5&lt;12-#REF!+Kapitalbedarfsplanung!#REF!,0,IF('Kalk. int.'!AF$5&gt;12-#REF!+Kapitalbedarfsplanung!#REF!,0,Kapitalbedarfsplanung!$D17))</f>
        <v>#REF!</v>
      </c>
      <c r="AG42" s="161" t="e">
        <f>IF(AG$5&lt;12-#REF!+Kapitalbedarfsplanung!#REF!,0,IF('Kalk. int.'!AG$5&gt;12-#REF!+Kapitalbedarfsplanung!#REF!,0,Kapitalbedarfsplanung!$D17))</f>
        <v>#REF!</v>
      </c>
      <c r="AH42" s="161" t="e">
        <f>IF(AH$5&lt;12-#REF!+Kapitalbedarfsplanung!#REF!,0,IF('Kalk. int.'!AH$5&gt;12-#REF!+Kapitalbedarfsplanung!#REF!,0,Kapitalbedarfsplanung!$D17))</f>
        <v>#REF!</v>
      </c>
      <c r="AI42" s="161" t="e">
        <f>IF(AI$5&lt;12-#REF!+Kapitalbedarfsplanung!#REF!,0,IF('Kalk. int.'!AI$5&gt;12-#REF!+Kapitalbedarfsplanung!#REF!,0,Kapitalbedarfsplanung!$D17))</f>
        <v>#REF!</v>
      </c>
      <c r="AJ42" s="161" t="e">
        <f>IF(AJ$5&lt;12-#REF!+Kapitalbedarfsplanung!#REF!,0,IF('Kalk. int.'!AJ$5&gt;12-#REF!+Kapitalbedarfsplanung!#REF!,0,Kapitalbedarfsplanung!$D17))</f>
        <v>#REF!</v>
      </c>
      <c r="AK42" s="161" t="e">
        <f>IF(AK$5&lt;12-#REF!+Kapitalbedarfsplanung!#REF!,0,IF('Kalk. int.'!AK$5&gt;12-#REF!+Kapitalbedarfsplanung!#REF!,0,Kapitalbedarfsplanung!$D17))</f>
        <v>#REF!</v>
      </c>
      <c r="AL42" s="161" t="e">
        <f>IF(AL$5&lt;12-#REF!+Kapitalbedarfsplanung!#REF!,0,IF('Kalk. int.'!AL$5&gt;12-#REF!+Kapitalbedarfsplanung!#REF!,0,Kapitalbedarfsplanung!$D17))</f>
        <v>#REF!</v>
      </c>
      <c r="AM42" s="352" t="e">
        <f>IF(AM$5&lt;12-#REF!+Kapitalbedarfsplanung!#REF!,0,IF('Kalk. int.'!AM$5&gt;12-#REF!+Kapitalbedarfsplanung!#REF!,0,Kapitalbedarfsplanung!$D17))</f>
        <v>#REF!</v>
      </c>
    </row>
    <row r="43" spans="2:39" ht="16.5" thickBot="1">
      <c r="B43" s="336" t="s">
        <v>22</v>
      </c>
      <c r="C43" s="374"/>
      <c r="D43" s="351" t="e">
        <f>IF(D$5&lt;12-#REF!+Kapitalbedarfsplanung!#REF!,0,IF('Kalk. int.'!D$5&gt;12-#REF!+Kapitalbedarfsplanung!#REF!,0,Kapitalbedarfsplanung!$D18))</f>
        <v>#REF!</v>
      </c>
      <c r="E43" s="161" t="e">
        <f>IF(E$5&lt;12-#REF!+Kapitalbedarfsplanung!#REF!,0,IF('Kalk. int.'!E$5&gt;12-#REF!+Kapitalbedarfsplanung!#REF!,0,Kapitalbedarfsplanung!$D18))</f>
        <v>#REF!</v>
      </c>
      <c r="F43" s="161" t="e">
        <f>IF(F$5&lt;12-#REF!+Kapitalbedarfsplanung!#REF!,0,IF('Kalk. int.'!F$5&gt;12-#REF!+Kapitalbedarfsplanung!#REF!,0,Kapitalbedarfsplanung!$D18))</f>
        <v>#REF!</v>
      </c>
      <c r="G43" s="161" t="e">
        <f>IF(G$5&lt;12-#REF!+Kapitalbedarfsplanung!#REF!,0,IF('Kalk. int.'!G$5&gt;12-#REF!+Kapitalbedarfsplanung!#REF!,0,Kapitalbedarfsplanung!$D18))</f>
        <v>#REF!</v>
      </c>
      <c r="H43" s="161" t="e">
        <f>IF(H$5&lt;12-#REF!+Kapitalbedarfsplanung!#REF!,0,IF('Kalk. int.'!H$5&gt;12-#REF!+Kapitalbedarfsplanung!#REF!,0,Kapitalbedarfsplanung!$D18))</f>
        <v>#REF!</v>
      </c>
      <c r="I43" s="161" t="e">
        <f>IF(I$5&lt;12-#REF!+Kapitalbedarfsplanung!#REF!,0,IF('Kalk. int.'!I$5&gt;12-#REF!+Kapitalbedarfsplanung!#REF!,0,Kapitalbedarfsplanung!$D18))</f>
        <v>#REF!</v>
      </c>
      <c r="J43" s="161" t="e">
        <f>IF(J$5&lt;12-#REF!+Kapitalbedarfsplanung!#REF!,0,IF('Kalk. int.'!J$5&gt;12-#REF!+Kapitalbedarfsplanung!#REF!,0,Kapitalbedarfsplanung!$D18))</f>
        <v>#REF!</v>
      </c>
      <c r="K43" s="161" t="e">
        <f>IF(K$5&lt;12-#REF!+Kapitalbedarfsplanung!#REF!,0,IF('Kalk. int.'!K$5&gt;12-#REF!+Kapitalbedarfsplanung!#REF!,0,Kapitalbedarfsplanung!$D18))</f>
        <v>#REF!</v>
      </c>
      <c r="L43" s="161" t="e">
        <f>IF(L$5&lt;12-#REF!+Kapitalbedarfsplanung!#REF!,0,IF('Kalk. int.'!L$5&gt;12-#REF!+Kapitalbedarfsplanung!#REF!,0,Kapitalbedarfsplanung!$D18))</f>
        <v>#REF!</v>
      </c>
      <c r="M43" s="161" t="e">
        <f>IF(M$5&lt;12-#REF!+Kapitalbedarfsplanung!#REF!,0,IF('Kalk. int.'!M$5&gt;12-#REF!+Kapitalbedarfsplanung!#REF!,0,Kapitalbedarfsplanung!$D18))</f>
        <v>#REF!</v>
      </c>
      <c r="N43" s="161" t="e">
        <f>IF(N$5&lt;12-#REF!+Kapitalbedarfsplanung!#REF!,0,IF('Kalk. int.'!N$5&gt;12-#REF!+Kapitalbedarfsplanung!#REF!,0,Kapitalbedarfsplanung!$D18))</f>
        <v>#REF!</v>
      </c>
      <c r="O43" s="161" t="e">
        <f>IF(O$5&lt;12-#REF!+Kapitalbedarfsplanung!#REF!,0,IF('Kalk. int.'!O$5&gt;12-#REF!+Kapitalbedarfsplanung!#REF!,0,Kapitalbedarfsplanung!$D18))</f>
        <v>#REF!</v>
      </c>
      <c r="P43" s="161" t="e">
        <f>IF(P$5&lt;12-#REF!+Kapitalbedarfsplanung!#REF!,0,IF('Kalk. int.'!P$5&gt;12-#REF!+Kapitalbedarfsplanung!#REF!,0,Kapitalbedarfsplanung!$D18))</f>
        <v>#REF!</v>
      </c>
      <c r="Q43" s="161" t="e">
        <f>IF(Q$5&lt;12-#REF!+Kapitalbedarfsplanung!#REF!,0,IF('Kalk. int.'!Q$5&gt;12-#REF!+Kapitalbedarfsplanung!#REF!,0,Kapitalbedarfsplanung!$D18))</f>
        <v>#REF!</v>
      </c>
      <c r="R43" s="161" t="e">
        <f>IF(R$5&lt;12-#REF!+Kapitalbedarfsplanung!#REF!,0,IF('Kalk. int.'!R$5&gt;12-#REF!+Kapitalbedarfsplanung!#REF!,0,Kapitalbedarfsplanung!$D18))</f>
        <v>#REF!</v>
      </c>
      <c r="S43" s="161" t="e">
        <f>IF(S$5&lt;12-#REF!+Kapitalbedarfsplanung!#REF!,0,IF('Kalk. int.'!S$5&gt;12-#REF!+Kapitalbedarfsplanung!#REF!,0,Kapitalbedarfsplanung!$D18))</f>
        <v>#REF!</v>
      </c>
      <c r="T43" s="161" t="e">
        <f>IF(T$5&lt;12-#REF!+Kapitalbedarfsplanung!#REF!,0,IF('Kalk. int.'!T$5&gt;12-#REF!+Kapitalbedarfsplanung!#REF!,0,Kapitalbedarfsplanung!$D18))</f>
        <v>#REF!</v>
      </c>
      <c r="U43" s="161" t="e">
        <f>IF(U$5&lt;12-#REF!+Kapitalbedarfsplanung!#REF!,0,IF('Kalk. int.'!U$5&gt;12-#REF!+Kapitalbedarfsplanung!#REF!,0,Kapitalbedarfsplanung!$D18))</f>
        <v>#REF!</v>
      </c>
      <c r="V43" s="161" t="e">
        <f>IF(V$5&lt;12-#REF!+Kapitalbedarfsplanung!#REF!,0,IF('Kalk. int.'!V$5&gt;12-#REF!+Kapitalbedarfsplanung!#REF!,0,Kapitalbedarfsplanung!$D18))</f>
        <v>#REF!</v>
      </c>
      <c r="W43" s="161" t="e">
        <f>IF(W$5&lt;12-#REF!+Kapitalbedarfsplanung!#REF!,0,IF('Kalk. int.'!W$5&gt;12-#REF!+Kapitalbedarfsplanung!#REF!,0,Kapitalbedarfsplanung!$D18))</f>
        <v>#REF!</v>
      </c>
      <c r="X43" s="161" t="e">
        <f>IF(X$5&lt;12-#REF!+Kapitalbedarfsplanung!#REF!,0,IF('Kalk. int.'!X$5&gt;12-#REF!+Kapitalbedarfsplanung!#REF!,0,Kapitalbedarfsplanung!$D18))</f>
        <v>#REF!</v>
      </c>
      <c r="Y43" s="161" t="e">
        <f>IF(Y$5&lt;12-#REF!+Kapitalbedarfsplanung!#REF!,0,IF('Kalk. int.'!Y$5&gt;12-#REF!+Kapitalbedarfsplanung!#REF!,0,Kapitalbedarfsplanung!$D18))</f>
        <v>#REF!</v>
      </c>
      <c r="Z43" s="161" t="e">
        <f>IF(Z$5&lt;12-#REF!+Kapitalbedarfsplanung!#REF!,0,IF('Kalk. int.'!Z$5&gt;12-#REF!+Kapitalbedarfsplanung!#REF!,0,Kapitalbedarfsplanung!$D18))</f>
        <v>#REF!</v>
      </c>
      <c r="AA43" s="161" t="e">
        <f>IF(AA$5&lt;12-#REF!+Kapitalbedarfsplanung!#REF!,0,IF('Kalk. int.'!AA$5&gt;12-#REF!+Kapitalbedarfsplanung!#REF!,0,Kapitalbedarfsplanung!$D18))</f>
        <v>#REF!</v>
      </c>
      <c r="AB43" s="161" t="e">
        <f>IF(AB$5&lt;12-#REF!+Kapitalbedarfsplanung!#REF!,0,IF('Kalk. int.'!AB$5&gt;12-#REF!+Kapitalbedarfsplanung!#REF!,0,Kapitalbedarfsplanung!$D18))</f>
        <v>#REF!</v>
      </c>
      <c r="AC43" s="161" t="e">
        <f>IF(AC$5&lt;12-#REF!+Kapitalbedarfsplanung!#REF!,0,IF('Kalk. int.'!AC$5&gt;12-#REF!+Kapitalbedarfsplanung!#REF!,0,Kapitalbedarfsplanung!$D18))</f>
        <v>#REF!</v>
      </c>
      <c r="AD43" s="161" t="e">
        <f>IF(AD$5&lt;12-#REF!+Kapitalbedarfsplanung!#REF!,0,IF('Kalk. int.'!AD$5&gt;12-#REF!+Kapitalbedarfsplanung!#REF!,0,Kapitalbedarfsplanung!$D18))</f>
        <v>#REF!</v>
      </c>
      <c r="AE43" s="161" t="e">
        <f>IF(AE$5&lt;12-#REF!+Kapitalbedarfsplanung!#REF!,0,IF('Kalk. int.'!AE$5&gt;12-#REF!+Kapitalbedarfsplanung!#REF!,0,Kapitalbedarfsplanung!$D18))</f>
        <v>#REF!</v>
      </c>
      <c r="AF43" s="161" t="e">
        <f>IF(AF$5&lt;12-#REF!+Kapitalbedarfsplanung!#REF!,0,IF('Kalk. int.'!AF$5&gt;12-#REF!+Kapitalbedarfsplanung!#REF!,0,Kapitalbedarfsplanung!$D18))</f>
        <v>#REF!</v>
      </c>
      <c r="AG43" s="161" t="e">
        <f>IF(AG$5&lt;12-#REF!+Kapitalbedarfsplanung!#REF!,0,IF('Kalk. int.'!AG$5&gt;12-#REF!+Kapitalbedarfsplanung!#REF!,0,Kapitalbedarfsplanung!$D18))</f>
        <v>#REF!</v>
      </c>
      <c r="AH43" s="161" t="e">
        <f>IF(AH$5&lt;12-#REF!+Kapitalbedarfsplanung!#REF!,0,IF('Kalk. int.'!AH$5&gt;12-#REF!+Kapitalbedarfsplanung!#REF!,0,Kapitalbedarfsplanung!$D18))</f>
        <v>#REF!</v>
      </c>
      <c r="AI43" s="161" t="e">
        <f>IF(AI$5&lt;12-#REF!+Kapitalbedarfsplanung!#REF!,0,IF('Kalk. int.'!AI$5&gt;12-#REF!+Kapitalbedarfsplanung!#REF!,0,Kapitalbedarfsplanung!$D18))</f>
        <v>#REF!</v>
      </c>
      <c r="AJ43" s="161" t="e">
        <f>IF(AJ$5&lt;12-#REF!+Kapitalbedarfsplanung!#REF!,0,IF('Kalk. int.'!AJ$5&gt;12-#REF!+Kapitalbedarfsplanung!#REF!,0,Kapitalbedarfsplanung!$D18))</f>
        <v>#REF!</v>
      </c>
      <c r="AK43" s="161" t="e">
        <f>IF(AK$5&lt;12-#REF!+Kapitalbedarfsplanung!#REF!,0,IF('Kalk. int.'!AK$5&gt;12-#REF!+Kapitalbedarfsplanung!#REF!,0,Kapitalbedarfsplanung!$D18))</f>
        <v>#REF!</v>
      </c>
      <c r="AL43" s="161" t="e">
        <f>IF(AL$5&lt;12-#REF!+Kapitalbedarfsplanung!#REF!,0,IF('Kalk. int.'!AL$5&gt;12-#REF!+Kapitalbedarfsplanung!#REF!,0,Kapitalbedarfsplanung!$D18))</f>
        <v>#REF!</v>
      </c>
      <c r="AM43" s="352" t="e">
        <f>IF(AM$5&lt;12-#REF!+Kapitalbedarfsplanung!#REF!,0,IF('Kalk. int.'!AM$5&gt;12-#REF!+Kapitalbedarfsplanung!#REF!,0,Kapitalbedarfsplanung!$D18))</f>
        <v>#REF!</v>
      </c>
    </row>
    <row r="44" spans="2:39" ht="16.5" thickBot="1">
      <c r="B44" s="337" t="s">
        <v>16</v>
      </c>
      <c r="C44" s="366"/>
      <c r="D44" s="369" t="e">
        <f t="shared" ref="D44:AM44" si="1">SUM(D6:D43)</f>
        <v>#REF!</v>
      </c>
      <c r="E44" s="370" t="e">
        <f t="shared" si="1"/>
        <v>#REF!</v>
      </c>
      <c r="F44" s="370" t="e">
        <f t="shared" si="1"/>
        <v>#REF!</v>
      </c>
      <c r="G44" s="370" t="e">
        <f t="shared" si="1"/>
        <v>#REF!</v>
      </c>
      <c r="H44" s="370" t="e">
        <f t="shared" si="1"/>
        <v>#REF!</v>
      </c>
      <c r="I44" s="370" t="e">
        <f t="shared" si="1"/>
        <v>#REF!</v>
      </c>
      <c r="J44" s="370" t="e">
        <f t="shared" si="1"/>
        <v>#REF!</v>
      </c>
      <c r="K44" s="370" t="e">
        <f t="shared" si="1"/>
        <v>#REF!</v>
      </c>
      <c r="L44" s="370" t="e">
        <f t="shared" si="1"/>
        <v>#REF!</v>
      </c>
      <c r="M44" s="370" t="e">
        <f t="shared" si="1"/>
        <v>#REF!</v>
      </c>
      <c r="N44" s="370" t="e">
        <f t="shared" si="1"/>
        <v>#REF!</v>
      </c>
      <c r="O44" s="370" t="e">
        <f t="shared" si="1"/>
        <v>#REF!</v>
      </c>
      <c r="P44" s="370" t="e">
        <f t="shared" si="1"/>
        <v>#REF!</v>
      </c>
      <c r="Q44" s="370" t="e">
        <f t="shared" si="1"/>
        <v>#REF!</v>
      </c>
      <c r="R44" s="370" t="e">
        <f t="shared" si="1"/>
        <v>#REF!</v>
      </c>
      <c r="S44" s="370" t="e">
        <f t="shared" si="1"/>
        <v>#REF!</v>
      </c>
      <c r="T44" s="370" t="e">
        <f t="shared" si="1"/>
        <v>#REF!</v>
      </c>
      <c r="U44" s="370" t="e">
        <f t="shared" si="1"/>
        <v>#REF!</v>
      </c>
      <c r="V44" s="370" t="e">
        <f t="shared" si="1"/>
        <v>#REF!</v>
      </c>
      <c r="W44" s="370" t="e">
        <f t="shared" si="1"/>
        <v>#REF!</v>
      </c>
      <c r="X44" s="370" t="e">
        <f t="shared" si="1"/>
        <v>#REF!</v>
      </c>
      <c r="Y44" s="370" t="e">
        <f t="shared" si="1"/>
        <v>#REF!</v>
      </c>
      <c r="Z44" s="370" t="e">
        <f t="shared" si="1"/>
        <v>#REF!</v>
      </c>
      <c r="AA44" s="370" t="e">
        <f t="shared" si="1"/>
        <v>#REF!</v>
      </c>
      <c r="AB44" s="370" t="e">
        <f t="shared" si="1"/>
        <v>#REF!</v>
      </c>
      <c r="AC44" s="370" t="e">
        <f t="shared" si="1"/>
        <v>#REF!</v>
      </c>
      <c r="AD44" s="370" t="e">
        <f t="shared" si="1"/>
        <v>#REF!</v>
      </c>
      <c r="AE44" s="370" t="e">
        <f t="shared" si="1"/>
        <v>#REF!</v>
      </c>
      <c r="AF44" s="370" t="e">
        <f t="shared" si="1"/>
        <v>#REF!</v>
      </c>
      <c r="AG44" s="370" t="e">
        <f t="shared" si="1"/>
        <v>#REF!</v>
      </c>
      <c r="AH44" s="370" t="e">
        <f t="shared" si="1"/>
        <v>#REF!</v>
      </c>
      <c r="AI44" s="370" t="e">
        <f t="shared" si="1"/>
        <v>#REF!</v>
      </c>
      <c r="AJ44" s="370" t="e">
        <f t="shared" si="1"/>
        <v>#REF!</v>
      </c>
      <c r="AK44" s="370" t="e">
        <f t="shared" si="1"/>
        <v>#REF!</v>
      </c>
      <c r="AL44" s="370" t="e">
        <f t="shared" si="1"/>
        <v>#REF!</v>
      </c>
      <c r="AM44" s="371" t="e">
        <f t="shared" si="1"/>
        <v>#REF!</v>
      </c>
    </row>
    <row r="45" spans="2:39" ht="16.5" thickBot="1">
      <c r="B45" s="121"/>
      <c r="C45" s="19"/>
      <c r="D45" s="372"/>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373"/>
    </row>
    <row r="46" spans="2:39" ht="16.5" thickBot="1">
      <c r="B46" s="338"/>
      <c r="C46" s="375"/>
      <c r="D46" s="140" t="e">
        <f>IF(D47=12-#REF!+1,"Start-monat","")</f>
        <v>#REF!</v>
      </c>
      <c r="E46" s="139" t="e">
        <f>IF(E47=12-#REF!+1,"Start-monat","")</f>
        <v>#REF!</v>
      </c>
      <c r="F46" s="139" t="e">
        <f>IF(F47=12-#REF!+1,"Start-monat","")</f>
        <v>#REF!</v>
      </c>
      <c r="G46" s="139" t="e">
        <f>IF(G47=12-#REF!+1,"Start-monat","")</f>
        <v>#REF!</v>
      </c>
      <c r="H46" s="139" t="e">
        <f>IF(H47=12-#REF!+1,"Start-monat","")</f>
        <v>#REF!</v>
      </c>
      <c r="I46" s="139" t="e">
        <f>IF(I47=12-#REF!+1,"Start-monat","")</f>
        <v>#REF!</v>
      </c>
      <c r="J46" s="139" t="e">
        <f>IF(J47=12-#REF!+1,"Start-monat","")</f>
        <v>#REF!</v>
      </c>
      <c r="K46" s="139" t="e">
        <f>IF(K47=12-#REF!+1,"Start-monat","")</f>
        <v>#REF!</v>
      </c>
      <c r="L46" s="139" t="e">
        <f>IF(L47=12-#REF!+1,"Start-monat","")</f>
        <v>#REF!</v>
      </c>
      <c r="M46" s="139" t="e">
        <f>IF(M47=12-#REF!+1,"Start-monat","")</f>
        <v>#REF!</v>
      </c>
      <c r="N46" s="139" t="e">
        <f>IF(N47=12-#REF!+1,"Start-monat","")</f>
        <v>#REF!</v>
      </c>
      <c r="O46" s="139" t="e">
        <f>IF(O47=12-#REF!+1,"Start-monat","")</f>
        <v>#REF!</v>
      </c>
      <c r="P46" s="139" t="e">
        <f>IF(P47=12-#REF!+1,"Start-monat","")</f>
        <v>#REF!</v>
      </c>
      <c r="Q46" s="139" t="e">
        <f>IF(Q47=12-#REF!+1,"Start-monat","")</f>
        <v>#REF!</v>
      </c>
      <c r="R46" s="139" t="e">
        <f>IF(R47=12-#REF!+1,"Start-monat","")</f>
        <v>#REF!</v>
      </c>
      <c r="S46" s="139" t="e">
        <f>IF(S47=12-#REF!+1,"Start-monat","")</f>
        <v>#REF!</v>
      </c>
      <c r="T46" s="139" t="e">
        <f>IF(T47=12-#REF!+1,"Start-monat","")</f>
        <v>#REF!</v>
      </c>
      <c r="U46" s="139" t="e">
        <f>IF(U47=12-#REF!+1,"Start-monat","")</f>
        <v>#REF!</v>
      </c>
      <c r="V46" s="139" t="e">
        <f>IF(V47=12-#REF!+1,"Start-monat","")</f>
        <v>#REF!</v>
      </c>
      <c r="W46" s="139" t="e">
        <f>IF(W47=12-#REF!+1,"Start-monat","")</f>
        <v>#REF!</v>
      </c>
      <c r="X46" s="139" t="e">
        <f>IF(X47=12-#REF!+1,"Start-monat","")</f>
        <v>#REF!</v>
      </c>
      <c r="Y46" s="139" t="e">
        <f>IF(Y47=12-#REF!+1,"Start-monat","")</f>
        <v>#REF!</v>
      </c>
      <c r="Z46" s="139" t="e">
        <f>IF(Z47=12-#REF!+1,"Start-monat","")</f>
        <v>#REF!</v>
      </c>
      <c r="AA46" s="139" t="e">
        <f>IF(AA47=12-#REF!+1,"Start-monat","")</f>
        <v>#REF!</v>
      </c>
      <c r="AB46" s="139" t="e">
        <f>IF(AB47=12-#REF!+1,"Start-monat","")</f>
        <v>#REF!</v>
      </c>
      <c r="AC46" s="139" t="e">
        <f>IF(AC47=12-#REF!+1,"Start-monat","")</f>
        <v>#REF!</v>
      </c>
      <c r="AD46" s="139" t="e">
        <f>IF(AD47=12-#REF!+1,"Start-monat","")</f>
        <v>#REF!</v>
      </c>
      <c r="AE46" s="139" t="e">
        <f>IF(AE47=12-#REF!+1,"Start-monat","")</f>
        <v>#REF!</v>
      </c>
      <c r="AF46" s="139" t="e">
        <f>IF(AF47=12-#REF!+1,"Start-monat","")</f>
        <v>#REF!</v>
      </c>
      <c r="AG46" s="139" t="e">
        <f>IF(AG47=12-#REF!+1,"Start-monat","")</f>
        <v>#REF!</v>
      </c>
      <c r="AH46" s="139" t="e">
        <f>IF(AH47=12-#REF!+1,"Start-monat","")</f>
        <v>#REF!</v>
      </c>
      <c r="AI46" s="139" t="e">
        <f>IF(AI47=12-#REF!+1,"Start-monat","")</f>
        <v>#REF!</v>
      </c>
      <c r="AJ46" s="139" t="e">
        <f>IF(AJ47=12-#REF!+1,"Start-monat","")</f>
        <v>#REF!</v>
      </c>
      <c r="AK46" s="139" t="e">
        <f>IF(AK47=12-#REF!+1,"Start-monat","")</f>
        <v>#REF!</v>
      </c>
      <c r="AL46" s="139" t="e">
        <f>IF(AL47=12-#REF!+1,"Start-monat","")</f>
        <v>#REF!</v>
      </c>
      <c r="AM46" s="139" t="e">
        <f>IF(AM47=12-#REF!+1,"Start-monat","")</f>
        <v>#REF!</v>
      </c>
    </row>
    <row r="47" spans="2:39" ht="16.5" thickBot="1">
      <c r="B47" s="339" t="s">
        <v>1413</v>
      </c>
      <c r="C47" s="375"/>
      <c r="D47" s="348">
        <v>1</v>
      </c>
      <c r="E47" s="349">
        <f t="shared" ref="E47:AM47" si="2">D47+1</f>
        <v>2</v>
      </c>
      <c r="F47" s="349">
        <f t="shared" si="2"/>
        <v>3</v>
      </c>
      <c r="G47" s="349">
        <f t="shared" si="2"/>
        <v>4</v>
      </c>
      <c r="H47" s="349">
        <f t="shared" si="2"/>
        <v>5</v>
      </c>
      <c r="I47" s="349">
        <f t="shared" si="2"/>
        <v>6</v>
      </c>
      <c r="J47" s="349">
        <f t="shared" si="2"/>
        <v>7</v>
      </c>
      <c r="K47" s="349">
        <f t="shared" si="2"/>
        <v>8</v>
      </c>
      <c r="L47" s="349">
        <f t="shared" si="2"/>
        <v>9</v>
      </c>
      <c r="M47" s="349">
        <f t="shared" si="2"/>
        <v>10</v>
      </c>
      <c r="N47" s="349">
        <f t="shared" si="2"/>
        <v>11</v>
      </c>
      <c r="O47" s="349">
        <f t="shared" si="2"/>
        <v>12</v>
      </c>
      <c r="P47" s="349">
        <f t="shared" si="2"/>
        <v>13</v>
      </c>
      <c r="Q47" s="349">
        <f t="shared" si="2"/>
        <v>14</v>
      </c>
      <c r="R47" s="349">
        <f t="shared" si="2"/>
        <v>15</v>
      </c>
      <c r="S47" s="349">
        <f t="shared" si="2"/>
        <v>16</v>
      </c>
      <c r="T47" s="349">
        <f t="shared" si="2"/>
        <v>17</v>
      </c>
      <c r="U47" s="349">
        <f t="shared" si="2"/>
        <v>18</v>
      </c>
      <c r="V47" s="349">
        <f t="shared" si="2"/>
        <v>19</v>
      </c>
      <c r="W47" s="349">
        <f t="shared" si="2"/>
        <v>20</v>
      </c>
      <c r="X47" s="349">
        <f t="shared" si="2"/>
        <v>21</v>
      </c>
      <c r="Y47" s="349">
        <f t="shared" si="2"/>
        <v>22</v>
      </c>
      <c r="Z47" s="349">
        <f t="shared" si="2"/>
        <v>23</v>
      </c>
      <c r="AA47" s="349">
        <f t="shared" si="2"/>
        <v>24</v>
      </c>
      <c r="AB47" s="349">
        <f t="shared" si="2"/>
        <v>25</v>
      </c>
      <c r="AC47" s="349">
        <f t="shared" si="2"/>
        <v>26</v>
      </c>
      <c r="AD47" s="349">
        <f t="shared" si="2"/>
        <v>27</v>
      </c>
      <c r="AE47" s="349">
        <f t="shared" si="2"/>
        <v>28</v>
      </c>
      <c r="AF47" s="349">
        <f t="shared" si="2"/>
        <v>29</v>
      </c>
      <c r="AG47" s="349">
        <f t="shared" si="2"/>
        <v>30</v>
      </c>
      <c r="AH47" s="349">
        <f t="shared" si="2"/>
        <v>31</v>
      </c>
      <c r="AI47" s="349">
        <f t="shared" si="2"/>
        <v>32</v>
      </c>
      <c r="AJ47" s="349">
        <f t="shared" si="2"/>
        <v>33</v>
      </c>
      <c r="AK47" s="349">
        <f t="shared" si="2"/>
        <v>34</v>
      </c>
      <c r="AL47" s="349">
        <f t="shared" si="2"/>
        <v>35</v>
      </c>
      <c r="AM47" s="350">
        <f t="shared" si="2"/>
        <v>36</v>
      </c>
    </row>
    <row r="48" spans="2:39" ht="47.25">
      <c r="B48" s="339" t="s">
        <v>1414</v>
      </c>
      <c r="C48" s="375" t="s">
        <v>17</v>
      </c>
      <c r="D48" s="351" t="e">
        <f>IF(D$5&lt;12-#REF!+Kapitalbedarfsplanung!#REF!,0,IF('Kalk. int.'!D$5&gt;12-#REF!+Kapitalbedarfsplanung!#REF!,0,Kapitalbedarfsplanung!$D22))</f>
        <v>#REF!</v>
      </c>
      <c r="E48" s="161" t="e">
        <f>IF(E$5&lt;12-#REF!+Kapitalbedarfsplanung!#REF!,0,IF('Kalk. int.'!E$5&gt;12-#REF!+Kapitalbedarfsplanung!#REF!,0,Kapitalbedarfsplanung!$D22))</f>
        <v>#REF!</v>
      </c>
      <c r="F48" s="161" t="e">
        <f>IF(F$5&lt;12-#REF!+Kapitalbedarfsplanung!#REF!,0,IF('Kalk. int.'!F$5&gt;12-#REF!+Kapitalbedarfsplanung!#REF!,0,Kapitalbedarfsplanung!$D22))</f>
        <v>#REF!</v>
      </c>
      <c r="G48" s="161" t="e">
        <f>IF(G$5&lt;12-#REF!+Kapitalbedarfsplanung!#REF!,0,IF('Kalk. int.'!G$5&gt;12-#REF!+Kapitalbedarfsplanung!#REF!,0,Kapitalbedarfsplanung!$D22))</f>
        <v>#REF!</v>
      </c>
      <c r="H48" s="161" t="e">
        <f>IF(H$5&lt;12-#REF!+Kapitalbedarfsplanung!#REF!,0,IF('Kalk. int.'!H$5&gt;12-#REF!+Kapitalbedarfsplanung!#REF!,0,Kapitalbedarfsplanung!$D22))</f>
        <v>#REF!</v>
      </c>
      <c r="I48" s="161" t="e">
        <f>IF(I$5&lt;12-#REF!+Kapitalbedarfsplanung!#REF!,0,IF('Kalk. int.'!I$5&gt;12-#REF!+Kapitalbedarfsplanung!#REF!,0,Kapitalbedarfsplanung!$D22))</f>
        <v>#REF!</v>
      </c>
      <c r="J48" s="161" t="e">
        <f>IF(J$5&lt;12-#REF!+Kapitalbedarfsplanung!#REF!,0,IF('Kalk. int.'!J$5&gt;12-#REF!+Kapitalbedarfsplanung!#REF!,0,Kapitalbedarfsplanung!$D22))</f>
        <v>#REF!</v>
      </c>
      <c r="K48" s="161" t="e">
        <f>IF(K$5&lt;12-#REF!+Kapitalbedarfsplanung!#REF!,0,IF('Kalk. int.'!K$5&gt;12-#REF!+Kapitalbedarfsplanung!#REF!,0,Kapitalbedarfsplanung!$D22))</f>
        <v>#REF!</v>
      </c>
      <c r="L48" s="161" t="e">
        <f>IF(L$5&lt;12-#REF!+Kapitalbedarfsplanung!#REF!,0,IF('Kalk. int.'!L$5&gt;12-#REF!+Kapitalbedarfsplanung!#REF!,0,Kapitalbedarfsplanung!$D22))</f>
        <v>#REF!</v>
      </c>
      <c r="M48" s="161" t="e">
        <f>IF(M$5&lt;12-#REF!+Kapitalbedarfsplanung!#REF!,0,IF('Kalk. int.'!M$5&gt;12-#REF!+Kapitalbedarfsplanung!#REF!,0,Kapitalbedarfsplanung!$D22))</f>
        <v>#REF!</v>
      </c>
      <c r="N48" s="161" t="e">
        <f>IF(N$5&lt;12-#REF!+Kapitalbedarfsplanung!#REF!,0,IF('Kalk. int.'!N$5&gt;12-#REF!+Kapitalbedarfsplanung!#REF!,0,Kapitalbedarfsplanung!$D22))</f>
        <v>#REF!</v>
      </c>
      <c r="O48" s="161" t="e">
        <f>IF(O$5&lt;12-#REF!+Kapitalbedarfsplanung!#REF!,0,IF('Kalk. int.'!O$5&gt;12-#REF!+Kapitalbedarfsplanung!#REF!,0,Kapitalbedarfsplanung!$D22))</f>
        <v>#REF!</v>
      </c>
      <c r="P48" s="161" t="e">
        <f>IF(P$5&lt;12-#REF!+Kapitalbedarfsplanung!#REF!,0,IF('Kalk. int.'!P$5&gt;12-#REF!+Kapitalbedarfsplanung!#REF!,0,Kapitalbedarfsplanung!$D22))</f>
        <v>#REF!</v>
      </c>
      <c r="Q48" s="161" t="e">
        <f>IF(Q$5&lt;12-#REF!+Kapitalbedarfsplanung!#REF!,0,IF('Kalk. int.'!Q$5&gt;12-#REF!+Kapitalbedarfsplanung!#REF!,0,Kapitalbedarfsplanung!$D22))</f>
        <v>#REF!</v>
      </c>
      <c r="R48" s="161" t="e">
        <f>IF(R$5&lt;12-#REF!+Kapitalbedarfsplanung!#REF!,0,IF('Kalk. int.'!R$5&gt;12-#REF!+Kapitalbedarfsplanung!#REF!,0,Kapitalbedarfsplanung!$D22))</f>
        <v>#REF!</v>
      </c>
      <c r="S48" s="161" t="e">
        <f>IF(S$5&lt;12-#REF!+Kapitalbedarfsplanung!#REF!,0,IF('Kalk. int.'!S$5&gt;12-#REF!+Kapitalbedarfsplanung!#REF!,0,Kapitalbedarfsplanung!$D22))</f>
        <v>#REF!</v>
      </c>
      <c r="T48" s="161" t="e">
        <f>IF(T$5&lt;12-#REF!+Kapitalbedarfsplanung!#REF!,0,IF('Kalk. int.'!T$5&gt;12-#REF!+Kapitalbedarfsplanung!#REF!,0,Kapitalbedarfsplanung!$D22))</f>
        <v>#REF!</v>
      </c>
      <c r="U48" s="161" t="e">
        <f>IF(U$5&lt;12-#REF!+Kapitalbedarfsplanung!#REF!,0,IF('Kalk. int.'!U$5&gt;12-#REF!+Kapitalbedarfsplanung!#REF!,0,Kapitalbedarfsplanung!$D22))</f>
        <v>#REF!</v>
      </c>
      <c r="V48" s="161" t="e">
        <f>IF(V$5&lt;12-#REF!+Kapitalbedarfsplanung!#REF!,0,IF('Kalk. int.'!V$5&gt;12-#REF!+Kapitalbedarfsplanung!#REF!,0,Kapitalbedarfsplanung!$D22))</f>
        <v>#REF!</v>
      </c>
      <c r="W48" s="161" t="e">
        <f>IF(W$5&lt;12-#REF!+Kapitalbedarfsplanung!#REF!,0,IF('Kalk. int.'!W$5&gt;12-#REF!+Kapitalbedarfsplanung!#REF!,0,Kapitalbedarfsplanung!$D22))</f>
        <v>#REF!</v>
      </c>
      <c r="X48" s="161" t="e">
        <f>IF(X$5&lt;12-#REF!+Kapitalbedarfsplanung!#REF!,0,IF('Kalk. int.'!X$5&gt;12-#REF!+Kapitalbedarfsplanung!#REF!,0,Kapitalbedarfsplanung!$D22))</f>
        <v>#REF!</v>
      </c>
      <c r="Y48" s="161" t="e">
        <f>IF(Y$5&lt;12-#REF!+Kapitalbedarfsplanung!#REF!,0,IF('Kalk. int.'!Y$5&gt;12-#REF!+Kapitalbedarfsplanung!#REF!,0,Kapitalbedarfsplanung!$D22))</f>
        <v>#REF!</v>
      </c>
      <c r="Z48" s="161" t="e">
        <f>IF(Z$5&lt;12-#REF!+Kapitalbedarfsplanung!#REF!,0,IF('Kalk. int.'!Z$5&gt;12-#REF!+Kapitalbedarfsplanung!#REF!,0,Kapitalbedarfsplanung!$D22))</f>
        <v>#REF!</v>
      </c>
      <c r="AA48" s="161" t="e">
        <f>IF(AA$5&lt;12-#REF!+Kapitalbedarfsplanung!#REF!,0,IF('Kalk. int.'!AA$5&gt;12-#REF!+Kapitalbedarfsplanung!#REF!,0,Kapitalbedarfsplanung!$D22))</f>
        <v>#REF!</v>
      </c>
      <c r="AB48" s="161" t="e">
        <f>IF(AB$5&lt;12-#REF!+Kapitalbedarfsplanung!#REF!,0,IF('Kalk. int.'!AB$5&gt;12-#REF!+Kapitalbedarfsplanung!#REF!,0,Kapitalbedarfsplanung!$D22))</f>
        <v>#REF!</v>
      </c>
      <c r="AC48" s="161" t="e">
        <f>IF(AC$5&lt;12-#REF!+Kapitalbedarfsplanung!#REF!,0,IF('Kalk. int.'!AC$5&gt;12-#REF!+Kapitalbedarfsplanung!#REF!,0,Kapitalbedarfsplanung!$D22))</f>
        <v>#REF!</v>
      </c>
      <c r="AD48" s="161" t="e">
        <f>IF(AD$5&lt;12-#REF!+Kapitalbedarfsplanung!#REF!,0,IF('Kalk. int.'!AD$5&gt;12-#REF!+Kapitalbedarfsplanung!#REF!,0,Kapitalbedarfsplanung!$D22))</f>
        <v>#REF!</v>
      </c>
      <c r="AE48" s="161" t="e">
        <f>IF(AE$5&lt;12-#REF!+Kapitalbedarfsplanung!#REF!,0,IF('Kalk. int.'!AE$5&gt;12-#REF!+Kapitalbedarfsplanung!#REF!,0,Kapitalbedarfsplanung!$D22))</f>
        <v>#REF!</v>
      </c>
      <c r="AF48" s="161" t="e">
        <f>IF(AF$5&lt;12-#REF!+Kapitalbedarfsplanung!#REF!,0,IF('Kalk. int.'!AF$5&gt;12-#REF!+Kapitalbedarfsplanung!#REF!,0,Kapitalbedarfsplanung!$D22))</f>
        <v>#REF!</v>
      </c>
      <c r="AG48" s="161" t="e">
        <f>IF(AG$5&lt;12-#REF!+Kapitalbedarfsplanung!#REF!,0,IF('Kalk. int.'!AG$5&gt;12-#REF!+Kapitalbedarfsplanung!#REF!,0,Kapitalbedarfsplanung!$D22))</f>
        <v>#REF!</v>
      </c>
      <c r="AH48" s="161" t="e">
        <f>IF(AH$5&lt;12-#REF!+Kapitalbedarfsplanung!#REF!,0,IF('Kalk. int.'!AH$5&gt;12-#REF!+Kapitalbedarfsplanung!#REF!,0,Kapitalbedarfsplanung!$D22))</f>
        <v>#REF!</v>
      </c>
      <c r="AI48" s="161" t="e">
        <f>IF(AI$5&lt;12-#REF!+Kapitalbedarfsplanung!#REF!,0,IF('Kalk. int.'!AI$5&gt;12-#REF!+Kapitalbedarfsplanung!#REF!,0,Kapitalbedarfsplanung!$D22))</f>
        <v>#REF!</v>
      </c>
      <c r="AJ48" s="161" t="e">
        <f>IF(AJ$5&lt;12-#REF!+Kapitalbedarfsplanung!#REF!,0,IF('Kalk. int.'!AJ$5&gt;12-#REF!+Kapitalbedarfsplanung!#REF!,0,Kapitalbedarfsplanung!$D22))</f>
        <v>#REF!</v>
      </c>
      <c r="AK48" s="161" t="e">
        <f>IF(AK$5&lt;12-#REF!+Kapitalbedarfsplanung!#REF!,0,IF('Kalk. int.'!AK$5&gt;12-#REF!+Kapitalbedarfsplanung!#REF!,0,Kapitalbedarfsplanung!$D22))</f>
        <v>#REF!</v>
      </c>
      <c r="AL48" s="161" t="e">
        <f>IF(AL$5&lt;12-#REF!+Kapitalbedarfsplanung!#REF!,0,IF('Kalk. int.'!AL$5&gt;12-#REF!+Kapitalbedarfsplanung!#REF!,0,Kapitalbedarfsplanung!$D22))</f>
        <v>#REF!</v>
      </c>
      <c r="AM48" s="352" t="e">
        <f>IF(AM$5&lt;12-#REF!+Kapitalbedarfsplanung!#REF!,0,IF('Kalk. int.'!AM$5&gt;12-#REF!+Kapitalbedarfsplanung!#REF!,0,Kapitalbedarfsplanung!$D22))</f>
        <v>#REF!</v>
      </c>
    </row>
    <row r="49" spans="1:39" ht="15.75">
      <c r="B49" s="339" t="s">
        <v>18</v>
      </c>
      <c r="C49" s="375" t="s">
        <v>19</v>
      </c>
      <c r="D49" s="351" t="e">
        <f>IF(D$5&lt;12-#REF!+Kapitalbedarfsplanung!#REF!,0,IF('Kalk. int.'!D$5&gt;12-#REF!+Kapitalbedarfsplanung!#REF!,0,Kapitalbedarfsplanung!$D23))</f>
        <v>#REF!</v>
      </c>
      <c r="E49" s="161" t="e">
        <f>IF(E$5&lt;12-#REF!+Kapitalbedarfsplanung!#REF!,0,IF('Kalk. int.'!E$5&gt;12-#REF!+Kapitalbedarfsplanung!#REF!,0,Kapitalbedarfsplanung!$D23))</f>
        <v>#REF!</v>
      </c>
      <c r="F49" s="161" t="e">
        <f>IF(F$5&lt;12-#REF!+Kapitalbedarfsplanung!#REF!,0,IF('Kalk. int.'!F$5&gt;12-#REF!+Kapitalbedarfsplanung!#REF!,0,Kapitalbedarfsplanung!$D23))</f>
        <v>#REF!</v>
      </c>
      <c r="G49" s="161" t="e">
        <f>IF(G$5&lt;12-#REF!+Kapitalbedarfsplanung!#REF!,0,IF('Kalk. int.'!G$5&gt;12-#REF!+Kapitalbedarfsplanung!#REF!,0,Kapitalbedarfsplanung!$D23))</f>
        <v>#REF!</v>
      </c>
      <c r="H49" s="161" t="e">
        <f>IF(H$5&lt;12-#REF!+Kapitalbedarfsplanung!#REF!,0,IF('Kalk. int.'!H$5&gt;12-#REF!+Kapitalbedarfsplanung!#REF!,0,Kapitalbedarfsplanung!$D23))</f>
        <v>#REF!</v>
      </c>
      <c r="I49" s="161" t="e">
        <f>IF(I$5&lt;12-#REF!+Kapitalbedarfsplanung!#REF!,0,IF('Kalk. int.'!I$5&gt;12-#REF!+Kapitalbedarfsplanung!#REF!,0,Kapitalbedarfsplanung!$D23))</f>
        <v>#REF!</v>
      </c>
      <c r="J49" s="161" t="e">
        <f>IF(J$5&lt;12-#REF!+Kapitalbedarfsplanung!#REF!,0,IF('Kalk. int.'!J$5&gt;12-#REF!+Kapitalbedarfsplanung!#REF!,0,Kapitalbedarfsplanung!$D23))</f>
        <v>#REF!</v>
      </c>
      <c r="K49" s="161" t="e">
        <f>IF(K$5&lt;12-#REF!+Kapitalbedarfsplanung!#REF!,0,IF('Kalk. int.'!K$5&gt;12-#REF!+Kapitalbedarfsplanung!#REF!,0,Kapitalbedarfsplanung!$D23))</f>
        <v>#REF!</v>
      </c>
      <c r="L49" s="161" t="e">
        <f>IF(L$5&lt;12-#REF!+Kapitalbedarfsplanung!#REF!,0,IF('Kalk. int.'!L$5&gt;12-#REF!+Kapitalbedarfsplanung!#REF!,0,Kapitalbedarfsplanung!$D23))</f>
        <v>#REF!</v>
      </c>
      <c r="M49" s="161" t="e">
        <f>IF(M$5&lt;12-#REF!+Kapitalbedarfsplanung!#REF!,0,IF('Kalk. int.'!M$5&gt;12-#REF!+Kapitalbedarfsplanung!#REF!,0,Kapitalbedarfsplanung!$D23))</f>
        <v>#REF!</v>
      </c>
      <c r="N49" s="161" t="e">
        <f>IF(N$5&lt;12-#REF!+Kapitalbedarfsplanung!#REF!,0,IF('Kalk. int.'!N$5&gt;12-#REF!+Kapitalbedarfsplanung!#REF!,0,Kapitalbedarfsplanung!$D23))</f>
        <v>#REF!</v>
      </c>
      <c r="O49" s="161" t="e">
        <f>IF(O$5&lt;12-#REF!+Kapitalbedarfsplanung!#REF!,0,IF('Kalk. int.'!O$5&gt;12-#REF!+Kapitalbedarfsplanung!#REF!,0,Kapitalbedarfsplanung!$D23))</f>
        <v>#REF!</v>
      </c>
      <c r="P49" s="161" t="e">
        <f>IF(P$5&lt;12-#REF!+Kapitalbedarfsplanung!#REF!,0,IF('Kalk. int.'!P$5&gt;12-#REF!+Kapitalbedarfsplanung!#REF!,0,Kapitalbedarfsplanung!$D23))</f>
        <v>#REF!</v>
      </c>
      <c r="Q49" s="161" t="e">
        <f>IF(Q$5&lt;12-#REF!+Kapitalbedarfsplanung!#REF!,0,IF('Kalk. int.'!Q$5&gt;12-#REF!+Kapitalbedarfsplanung!#REF!,0,Kapitalbedarfsplanung!$D23))</f>
        <v>#REF!</v>
      </c>
      <c r="R49" s="161" t="e">
        <f>IF(R$5&lt;12-#REF!+Kapitalbedarfsplanung!#REF!,0,IF('Kalk. int.'!R$5&gt;12-#REF!+Kapitalbedarfsplanung!#REF!,0,Kapitalbedarfsplanung!$D23))</f>
        <v>#REF!</v>
      </c>
      <c r="S49" s="161" t="e">
        <f>IF(S$5&lt;12-#REF!+Kapitalbedarfsplanung!#REF!,0,IF('Kalk. int.'!S$5&gt;12-#REF!+Kapitalbedarfsplanung!#REF!,0,Kapitalbedarfsplanung!$D23))</f>
        <v>#REF!</v>
      </c>
      <c r="T49" s="161" t="e">
        <f>IF(T$5&lt;12-#REF!+Kapitalbedarfsplanung!#REF!,0,IF('Kalk. int.'!T$5&gt;12-#REF!+Kapitalbedarfsplanung!#REF!,0,Kapitalbedarfsplanung!$D23))</f>
        <v>#REF!</v>
      </c>
      <c r="U49" s="161" t="e">
        <f>IF(U$5&lt;12-#REF!+Kapitalbedarfsplanung!#REF!,0,IF('Kalk. int.'!U$5&gt;12-#REF!+Kapitalbedarfsplanung!#REF!,0,Kapitalbedarfsplanung!$D23))</f>
        <v>#REF!</v>
      </c>
      <c r="V49" s="161" t="e">
        <f>IF(V$5&lt;12-#REF!+Kapitalbedarfsplanung!#REF!,0,IF('Kalk. int.'!V$5&gt;12-#REF!+Kapitalbedarfsplanung!#REF!,0,Kapitalbedarfsplanung!$D23))</f>
        <v>#REF!</v>
      </c>
      <c r="W49" s="161" t="e">
        <f>IF(W$5&lt;12-#REF!+Kapitalbedarfsplanung!#REF!,0,IF('Kalk. int.'!W$5&gt;12-#REF!+Kapitalbedarfsplanung!#REF!,0,Kapitalbedarfsplanung!$D23))</f>
        <v>#REF!</v>
      </c>
      <c r="X49" s="161" t="e">
        <f>IF(X$5&lt;12-#REF!+Kapitalbedarfsplanung!#REF!,0,IF('Kalk. int.'!X$5&gt;12-#REF!+Kapitalbedarfsplanung!#REF!,0,Kapitalbedarfsplanung!$D23))</f>
        <v>#REF!</v>
      </c>
      <c r="Y49" s="161" t="e">
        <f>IF(Y$5&lt;12-#REF!+Kapitalbedarfsplanung!#REF!,0,IF('Kalk. int.'!Y$5&gt;12-#REF!+Kapitalbedarfsplanung!#REF!,0,Kapitalbedarfsplanung!$D23))</f>
        <v>#REF!</v>
      </c>
      <c r="Z49" s="161" t="e">
        <f>IF(Z$5&lt;12-#REF!+Kapitalbedarfsplanung!#REF!,0,IF('Kalk. int.'!Z$5&gt;12-#REF!+Kapitalbedarfsplanung!#REF!,0,Kapitalbedarfsplanung!$D23))</f>
        <v>#REF!</v>
      </c>
      <c r="AA49" s="161" t="e">
        <f>IF(AA$5&lt;12-#REF!+Kapitalbedarfsplanung!#REF!,0,IF('Kalk. int.'!AA$5&gt;12-#REF!+Kapitalbedarfsplanung!#REF!,0,Kapitalbedarfsplanung!$D23))</f>
        <v>#REF!</v>
      </c>
      <c r="AB49" s="161" t="e">
        <f>IF(AB$5&lt;12-#REF!+Kapitalbedarfsplanung!#REF!,0,IF('Kalk. int.'!AB$5&gt;12-#REF!+Kapitalbedarfsplanung!#REF!,0,Kapitalbedarfsplanung!$D23))</f>
        <v>#REF!</v>
      </c>
      <c r="AC49" s="161" t="e">
        <f>IF(AC$5&lt;12-#REF!+Kapitalbedarfsplanung!#REF!,0,IF('Kalk. int.'!AC$5&gt;12-#REF!+Kapitalbedarfsplanung!#REF!,0,Kapitalbedarfsplanung!$D23))</f>
        <v>#REF!</v>
      </c>
      <c r="AD49" s="161" t="e">
        <f>IF(AD$5&lt;12-#REF!+Kapitalbedarfsplanung!#REF!,0,IF('Kalk. int.'!AD$5&gt;12-#REF!+Kapitalbedarfsplanung!#REF!,0,Kapitalbedarfsplanung!$D23))</f>
        <v>#REF!</v>
      </c>
      <c r="AE49" s="161" t="e">
        <f>IF(AE$5&lt;12-#REF!+Kapitalbedarfsplanung!#REF!,0,IF('Kalk. int.'!AE$5&gt;12-#REF!+Kapitalbedarfsplanung!#REF!,0,Kapitalbedarfsplanung!$D23))</f>
        <v>#REF!</v>
      </c>
      <c r="AF49" s="161" t="e">
        <f>IF(AF$5&lt;12-#REF!+Kapitalbedarfsplanung!#REF!,0,IF('Kalk. int.'!AF$5&gt;12-#REF!+Kapitalbedarfsplanung!#REF!,0,Kapitalbedarfsplanung!$D23))</f>
        <v>#REF!</v>
      </c>
      <c r="AG49" s="161" t="e">
        <f>IF(AG$5&lt;12-#REF!+Kapitalbedarfsplanung!#REF!,0,IF('Kalk. int.'!AG$5&gt;12-#REF!+Kapitalbedarfsplanung!#REF!,0,Kapitalbedarfsplanung!$D23))</f>
        <v>#REF!</v>
      </c>
      <c r="AH49" s="161" t="e">
        <f>IF(AH$5&lt;12-#REF!+Kapitalbedarfsplanung!#REF!,0,IF('Kalk. int.'!AH$5&gt;12-#REF!+Kapitalbedarfsplanung!#REF!,0,Kapitalbedarfsplanung!$D23))</f>
        <v>#REF!</v>
      </c>
      <c r="AI49" s="161" t="e">
        <f>IF(AI$5&lt;12-#REF!+Kapitalbedarfsplanung!#REF!,0,IF('Kalk. int.'!AI$5&gt;12-#REF!+Kapitalbedarfsplanung!#REF!,0,Kapitalbedarfsplanung!$D23))</f>
        <v>#REF!</v>
      </c>
      <c r="AJ49" s="161" t="e">
        <f>IF(AJ$5&lt;12-#REF!+Kapitalbedarfsplanung!#REF!,0,IF('Kalk. int.'!AJ$5&gt;12-#REF!+Kapitalbedarfsplanung!#REF!,0,Kapitalbedarfsplanung!$D23))</f>
        <v>#REF!</v>
      </c>
      <c r="AK49" s="161" t="e">
        <f>IF(AK$5&lt;12-#REF!+Kapitalbedarfsplanung!#REF!,0,IF('Kalk. int.'!AK$5&gt;12-#REF!+Kapitalbedarfsplanung!#REF!,0,Kapitalbedarfsplanung!$D23))</f>
        <v>#REF!</v>
      </c>
      <c r="AL49" s="161" t="e">
        <f>IF(AL$5&lt;12-#REF!+Kapitalbedarfsplanung!#REF!,0,IF('Kalk. int.'!AL$5&gt;12-#REF!+Kapitalbedarfsplanung!#REF!,0,Kapitalbedarfsplanung!$D23))</f>
        <v>#REF!</v>
      </c>
      <c r="AM49" s="352" t="e">
        <f>IF(AM$5&lt;12-#REF!+Kapitalbedarfsplanung!#REF!,0,IF('Kalk. int.'!AM$5&gt;12-#REF!+Kapitalbedarfsplanung!#REF!,0,Kapitalbedarfsplanung!$D23))</f>
        <v>#REF!</v>
      </c>
    </row>
    <row r="50" spans="1:39" ht="15.75">
      <c r="B50" s="339" t="s">
        <v>20</v>
      </c>
      <c r="C50" s="375" t="s">
        <v>17</v>
      </c>
      <c r="D50" s="351" t="e">
        <f>IF(D$5&lt;12-#REF!+Kapitalbedarfsplanung!#REF!,0,IF('Kalk. int.'!D$5&gt;12-#REF!+Kapitalbedarfsplanung!#REF!,0,Kapitalbedarfsplanung!$D24))</f>
        <v>#REF!</v>
      </c>
      <c r="E50" s="161" t="e">
        <f>IF(E$5&lt;12-#REF!+Kapitalbedarfsplanung!#REF!,0,IF('Kalk. int.'!E$5&gt;12-#REF!+Kapitalbedarfsplanung!#REF!,0,Kapitalbedarfsplanung!$D24))</f>
        <v>#REF!</v>
      </c>
      <c r="F50" s="161" t="e">
        <f>IF(F$5&lt;12-#REF!+Kapitalbedarfsplanung!#REF!,0,IF('Kalk. int.'!F$5&gt;12-#REF!+Kapitalbedarfsplanung!#REF!,0,Kapitalbedarfsplanung!$D24))</f>
        <v>#REF!</v>
      </c>
      <c r="G50" s="161" t="e">
        <f>IF(G$5&lt;12-#REF!+Kapitalbedarfsplanung!#REF!,0,IF('Kalk. int.'!G$5&gt;12-#REF!+Kapitalbedarfsplanung!#REF!,0,Kapitalbedarfsplanung!$D24))</f>
        <v>#REF!</v>
      </c>
      <c r="H50" s="161" t="e">
        <f>IF(H$5&lt;12-#REF!+Kapitalbedarfsplanung!#REF!,0,IF('Kalk. int.'!H$5&gt;12-#REF!+Kapitalbedarfsplanung!#REF!,0,Kapitalbedarfsplanung!$D24))</f>
        <v>#REF!</v>
      </c>
      <c r="I50" s="161" t="e">
        <f>IF(I$5&lt;12-#REF!+Kapitalbedarfsplanung!#REF!,0,IF('Kalk. int.'!I$5&gt;12-#REF!+Kapitalbedarfsplanung!#REF!,0,Kapitalbedarfsplanung!$D24))</f>
        <v>#REF!</v>
      </c>
      <c r="J50" s="161" t="e">
        <f>IF(J$5&lt;12-#REF!+Kapitalbedarfsplanung!#REF!,0,IF('Kalk. int.'!J$5&gt;12-#REF!+Kapitalbedarfsplanung!#REF!,0,Kapitalbedarfsplanung!$D24))</f>
        <v>#REF!</v>
      </c>
      <c r="K50" s="161" t="e">
        <f>IF(K$5&lt;12-#REF!+Kapitalbedarfsplanung!#REF!,0,IF('Kalk. int.'!K$5&gt;12-#REF!+Kapitalbedarfsplanung!#REF!,0,Kapitalbedarfsplanung!$D24))</f>
        <v>#REF!</v>
      </c>
      <c r="L50" s="161" t="e">
        <f>IF(L$5&lt;12-#REF!+Kapitalbedarfsplanung!#REF!,0,IF('Kalk. int.'!L$5&gt;12-#REF!+Kapitalbedarfsplanung!#REF!,0,Kapitalbedarfsplanung!$D24))</f>
        <v>#REF!</v>
      </c>
      <c r="M50" s="161" t="e">
        <f>IF(M$5&lt;12-#REF!+Kapitalbedarfsplanung!#REF!,0,IF('Kalk. int.'!M$5&gt;12-#REF!+Kapitalbedarfsplanung!#REF!,0,Kapitalbedarfsplanung!$D24))</f>
        <v>#REF!</v>
      </c>
      <c r="N50" s="161" t="e">
        <f>IF(N$5&lt;12-#REF!+Kapitalbedarfsplanung!#REF!,0,IF('Kalk. int.'!N$5&gt;12-#REF!+Kapitalbedarfsplanung!#REF!,0,Kapitalbedarfsplanung!$D24))</f>
        <v>#REF!</v>
      </c>
      <c r="O50" s="161" t="e">
        <f>IF(O$5&lt;12-#REF!+Kapitalbedarfsplanung!#REF!,0,IF('Kalk. int.'!O$5&gt;12-#REF!+Kapitalbedarfsplanung!#REF!,0,Kapitalbedarfsplanung!$D24))</f>
        <v>#REF!</v>
      </c>
      <c r="P50" s="161" t="e">
        <f>IF(P$5&lt;12-#REF!+Kapitalbedarfsplanung!#REF!,0,IF('Kalk. int.'!P$5&gt;12-#REF!+Kapitalbedarfsplanung!#REF!,0,Kapitalbedarfsplanung!$D24))</f>
        <v>#REF!</v>
      </c>
      <c r="Q50" s="161" t="e">
        <f>IF(Q$5&lt;12-#REF!+Kapitalbedarfsplanung!#REF!,0,IF('Kalk. int.'!Q$5&gt;12-#REF!+Kapitalbedarfsplanung!#REF!,0,Kapitalbedarfsplanung!$D24))</f>
        <v>#REF!</v>
      </c>
      <c r="R50" s="161" t="e">
        <f>IF(R$5&lt;12-#REF!+Kapitalbedarfsplanung!#REF!,0,IF('Kalk. int.'!R$5&gt;12-#REF!+Kapitalbedarfsplanung!#REF!,0,Kapitalbedarfsplanung!$D24))</f>
        <v>#REF!</v>
      </c>
      <c r="S50" s="161" t="e">
        <f>IF(S$5&lt;12-#REF!+Kapitalbedarfsplanung!#REF!,0,IF('Kalk. int.'!S$5&gt;12-#REF!+Kapitalbedarfsplanung!#REF!,0,Kapitalbedarfsplanung!$D24))</f>
        <v>#REF!</v>
      </c>
      <c r="T50" s="161" t="e">
        <f>IF(T$5&lt;12-#REF!+Kapitalbedarfsplanung!#REF!,0,IF('Kalk. int.'!T$5&gt;12-#REF!+Kapitalbedarfsplanung!#REF!,0,Kapitalbedarfsplanung!$D24))</f>
        <v>#REF!</v>
      </c>
      <c r="U50" s="161" t="e">
        <f>IF(U$5&lt;12-#REF!+Kapitalbedarfsplanung!#REF!,0,IF('Kalk. int.'!U$5&gt;12-#REF!+Kapitalbedarfsplanung!#REF!,0,Kapitalbedarfsplanung!$D24))</f>
        <v>#REF!</v>
      </c>
      <c r="V50" s="161" t="e">
        <f>IF(V$5&lt;12-#REF!+Kapitalbedarfsplanung!#REF!,0,IF('Kalk. int.'!V$5&gt;12-#REF!+Kapitalbedarfsplanung!#REF!,0,Kapitalbedarfsplanung!$D24))</f>
        <v>#REF!</v>
      </c>
      <c r="W50" s="161" t="e">
        <f>IF(W$5&lt;12-#REF!+Kapitalbedarfsplanung!#REF!,0,IF('Kalk. int.'!W$5&gt;12-#REF!+Kapitalbedarfsplanung!#REF!,0,Kapitalbedarfsplanung!$D24))</f>
        <v>#REF!</v>
      </c>
      <c r="X50" s="161" t="e">
        <f>IF(X$5&lt;12-#REF!+Kapitalbedarfsplanung!#REF!,0,IF('Kalk. int.'!X$5&gt;12-#REF!+Kapitalbedarfsplanung!#REF!,0,Kapitalbedarfsplanung!$D24))</f>
        <v>#REF!</v>
      </c>
      <c r="Y50" s="161" t="e">
        <f>IF(Y$5&lt;12-#REF!+Kapitalbedarfsplanung!#REF!,0,IF('Kalk. int.'!Y$5&gt;12-#REF!+Kapitalbedarfsplanung!#REF!,0,Kapitalbedarfsplanung!$D24))</f>
        <v>#REF!</v>
      </c>
      <c r="Z50" s="161" t="e">
        <f>IF(Z$5&lt;12-#REF!+Kapitalbedarfsplanung!#REF!,0,IF('Kalk. int.'!Z$5&gt;12-#REF!+Kapitalbedarfsplanung!#REF!,0,Kapitalbedarfsplanung!$D24))</f>
        <v>#REF!</v>
      </c>
      <c r="AA50" s="161" t="e">
        <f>IF(AA$5&lt;12-#REF!+Kapitalbedarfsplanung!#REF!,0,IF('Kalk. int.'!AA$5&gt;12-#REF!+Kapitalbedarfsplanung!#REF!,0,Kapitalbedarfsplanung!$D24))</f>
        <v>#REF!</v>
      </c>
      <c r="AB50" s="161" t="e">
        <f>IF(AB$5&lt;12-#REF!+Kapitalbedarfsplanung!#REF!,0,IF('Kalk. int.'!AB$5&gt;12-#REF!+Kapitalbedarfsplanung!#REF!,0,Kapitalbedarfsplanung!$D24))</f>
        <v>#REF!</v>
      </c>
      <c r="AC50" s="161" t="e">
        <f>IF(AC$5&lt;12-#REF!+Kapitalbedarfsplanung!#REF!,0,IF('Kalk. int.'!AC$5&gt;12-#REF!+Kapitalbedarfsplanung!#REF!,0,Kapitalbedarfsplanung!$D24))</f>
        <v>#REF!</v>
      </c>
      <c r="AD50" s="161" t="e">
        <f>IF(AD$5&lt;12-#REF!+Kapitalbedarfsplanung!#REF!,0,IF('Kalk. int.'!AD$5&gt;12-#REF!+Kapitalbedarfsplanung!#REF!,0,Kapitalbedarfsplanung!$D24))</f>
        <v>#REF!</v>
      </c>
      <c r="AE50" s="161" t="e">
        <f>IF(AE$5&lt;12-#REF!+Kapitalbedarfsplanung!#REF!,0,IF('Kalk. int.'!AE$5&gt;12-#REF!+Kapitalbedarfsplanung!#REF!,0,Kapitalbedarfsplanung!$D24))</f>
        <v>#REF!</v>
      </c>
      <c r="AF50" s="161" t="e">
        <f>IF(AF$5&lt;12-#REF!+Kapitalbedarfsplanung!#REF!,0,IF('Kalk. int.'!AF$5&gt;12-#REF!+Kapitalbedarfsplanung!#REF!,0,Kapitalbedarfsplanung!$D24))</f>
        <v>#REF!</v>
      </c>
      <c r="AG50" s="161" t="e">
        <f>IF(AG$5&lt;12-#REF!+Kapitalbedarfsplanung!#REF!,0,IF('Kalk. int.'!AG$5&gt;12-#REF!+Kapitalbedarfsplanung!#REF!,0,Kapitalbedarfsplanung!$D24))</f>
        <v>#REF!</v>
      </c>
      <c r="AH50" s="161" t="e">
        <f>IF(AH$5&lt;12-#REF!+Kapitalbedarfsplanung!#REF!,0,IF('Kalk. int.'!AH$5&gt;12-#REF!+Kapitalbedarfsplanung!#REF!,0,Kapitalbedarfsplanung!$D24))</f>
        <v>#REF!</v>
      </c>
      <c r="AI50" s="161" t="e">
        <f>IF(AI$5&lt;12-#REF!+Kapitalbedarfsplanung!#REF!,0,IF('Kalk. int.'!AI$5&gt;12-#REF!+Kapitalbedarfsplanung!#REF!,0,Kapitalbedarfsplanung!$D24))</f>
        <v>#REF!</v>
      </c>
      <c r="AJ50" s="161" t="e">
        <f>IF(AJ$5&lt;12-#REF!+Kapitalbedarfsplanung!#REF!,0,IF('Kalk. int.'!AJ$5&gt;12-#REF!+Kapitalbedarfsplanung!#REF!,0,Kapitalbedarfsplanung!$D24))</f>
        <v>#REF!</v>
      </c>
      <c r="AK50" s="161" t="e">
        <f>IF(AK$5&lt;12-#REF!+Kapitalbedarfsplanung!#REF!,0,IF('Kalk. int.'!AK$5&gt;12-#REF!+Kapitalbedarfsplanung!#REF!,0,Kapitalbedarfsplanung!$D24))</f>
        <v>#REF!</v>
      </c>
      <c r="AL50" s="161" t="e">
        <f>IF(AL$5&lt;12-#REF!+Kapitalbedarfsplanung!#REF!,0,IF('Kalk. int.'!AL$5&gt;12-#REF!+Kapitalbedarfsplanung!#REF!,0,Kapitalbedarfsplanung!$D24))</f>
        <v>#REF!</v>
      </c>
      <c r="AM50" s="352" t="e">
        <f>IF(AM$5&lt;12-#REF!+Kapitalbedarfsplanung!#REF!,0,IF('Kalk. int.'!AM$5&gt;12-#REF!+Kapitalbedarfsplanung!#REF!,0,Kapitalbedarfsplanung!$D24))</f>
        <v>#REF!</v>
      </c>
    </row>
    <row r="51" spans="1:39" ht="15.75">
      <c r="B51" s="339" t="s">
        <v>1415</v>
      </c>
      <c r="C51" s="375" t="s">
        <v>17</v>
      </c>
      <c r="D51" s="351" t="e">
        <f>IF(D$5&lt;12-#REF!+Kapitalbedarfsplanung!#REF!,0,IF('Kalk. int.'!D$5&gt;12-#REF!+Kapitalbedarfsplanung!#REF!,0,Kapitalbedarfsplanung!$D25))</f>
        <v>#REF!</v>
      </c>
      <c r="E51" s="161" t="e">
        <f>IF(E$5&lt;12-#REF!+Kapitalbedarfsplanung!#REF!,0,IF('Kalk. int.'!E$5&gt;12-#REF!+Kapitalbedarfsplanung!#REF!,0,Kapitalbedarfsplanung!$D25))</f>
        <v>#REF!</v>
      </c>
      <c r="F51" s="161" t="e">
        <f>IF(F$5&lt;12-#REF!+Kapitalbedarfsplanung!#REF!,0,IF('Kalk. int.'!F$5&gt;12-#REF!+Kapitalbedarfsplanung!#REF!,0,Kapitalbedarfsplanung!$D25))</f>
        <v>#REF!</v>
      </c>
      <c r="G51" s="161" t="e">
        <f>IF(G$5&lt;12-#REF!+Kapitalbedarfsplanung!#REF!,0,IF('Kalk. int.'!G$5&gt;12-#REF!+Kapitalbedarfsplanung!#REF!,0,Kapitalbedarfsplanung!$D25))</f>
        <v>#REF!</v>
      </c>
      <c r="H51" s="161" t="e">
        <f>IF(H$5&lt;12-#REF!+Kapitalbedarfsplanung!#REF!,0,IF('Kalk. int.'!H$5&gt;12-#REF!+Kapitalbedarfsplanung!#REF!,0,Kapitalbedarfsplanung!$D25))</f>
        <v>#REF!</v>
      </c>
      <c r="I51" s="161" t="e">
        <f>IF(I$5&lt;12-#REF!+Kapitalbedarfsplanung!#REF!,0,IF('Kalk. int.'!I$5&gt;12-#REF!+Kapitalbedarfsplanung!#REF!,0,Kapitalbedarfsplanung!$D25))</f>
        <v>#REF!</v>
      </c>
      <c r="J51" s="161" t="e">
        <f>IF(J$5&lt;12-#REF!+Kapitalbedarfsplanung!#REF!,0,IF('Kalk. int.'!J$5&gt;12-#REF!+Kapitalbedarfsplanung!#REF!,0,Kapitalbedarfsplanung!$D25))</f>
        <v>#REF!</v>
      </c>
      <c r="K51" s="161" t="e">
        <f>IF(K$5&lt;12-#REF!+Kapitalbedarfsplanung!#REF!,0,IF('Kalk. int.'!K$5&gt;12-#REF!+Kapitalbedarfsplanung!#REF!,0,Kapitalbedarfsplanung!$D25))</f>
        <v>#REF!</v>
      </c>
      <c r="L51" s="161" t="e">
        <f>IF(L$5&lt;12-#REF!+Kapitalbedarfsplanung!#REF!,0,IF('Kalk. int.'!L$5&gt;12-#REF!+Kapitalbedarfsplanung!#REF!,0,Kapitalbedarfsplanung!$D25))</f>
        <v>#REF!</v>
      </c>
      <c r="M51" s="161" t="e">
        <f>IF(M$5&lt;12-#REF!+Kapitalbedarfsplanung!#REF!,0,IF('Kalk. int.'!M$5&gt;12-#REF!+Kapitalbedarfsplanung!#REF!,0,Kapitalbedarfsplanung!$D25))</f>
        <v>#REF!</v>
      </c>
      <c r="N51" s="161" t="e">
        <f>IF(N$5&lt;12-#REF!+Kapitalbedarfsplanung!#REF!,0,IF('Kalk. int.'!N$5&gt;12-#REF!+Kapitalbedarfsplanung!#REF!,0,Kapitalbedarfsplanung!$D25))</f>
        <v>#REF!</v>
      </c>
      <c r="O51" s="161" t="e">
        <f>IF(O$5&lt;12-#REF!+Kapitalbedarfsplanung!#REF!,0,IF('Kalk. int.'!O$5&gt;12-#REF!+Kapitalbedarfsplanung!#REF!,0,Kapitalbedarfsplanung!$D25))</f>
        <v>#REF!</v>
      </c>
      <c r="P51" s="161" t="e">
        <f>IF(P$5&lt;12-#REF!+Kapitalbedarfsplanung!#REF!,0,IF('Kalk. int.'!P$5&gt;12-#REF!+Kapitalbedarfsplanung!#REF!,0,Kapitalbedarfsplanung!$D25))</f>
        <v>#REF!</v>
      </c>
      <c r="Q51" s="161" t="e">
        <f>IF(Q$5&lt;12-#REF!+Kapitalbedarfsplanung!#REF!,0,IF('Kalk. int.'!Q$5&gt;12-#REF!+Kapitalbedarfsplanung!#REF!,0,Kapitalbedarfsplanung!$D25))</f>
        <v>#REF!</v>
      </c>
      <c r="R51" s="161" t="e">
        <f>IF(R$5&lt;12-#REF!+Kapitalbedarfsplanung!#REF!,0,IF('Kalk. int.'!R$5&gt;12-#REF!+Kapitalbedarfsplanung!#REF!,0,Kapitalbedarfsplanung!$D25))</f>
        <v>#REF!</v>
      </c>
      <c r="S51" s="161" t="e">
        <f>IF(S$5&lt;12-#REF!+Kapitalbedarfsplanung!#REF!,0,IF('Kalk. int.'!S$5&gt;12-#REF!+Kapitalbedarfsplanung!#REF!,0,Kapitalbedarfsplanung!$D25))</f>
        <v>#REF!</v>
      </c>
      <c r="T51" s="161" t="e">
        <f>IF(T$5&lt;12-#REF!+Kapitalbedarfsplanung!#REF!,0,IF('Kalk. int.'!T$5&gt;12-#REF!+Kapitalbedarfsplanung!#REF!,0,Kapitalbedarfsplanung!$D25))</f>
        <v>#REF!</v>
      </c>
      <c r="U51" s="161" t="e">
        <f>IF(U$5&lt;12-#REF!+Kapitalbedarfsplanung!#REF!,0,IF('Kalk. int.'!U$5&gt;12-#REF!+Kapitalbedarfsplanung!#REF!,0,Kapitalbedarfsplanung!$D25))</f>
        <v>#REF!</v>
      </c>
      <c r="V51" s="161" t="e">
        <f>IF(V$5&lt;12-#REF!+Kapitalbedarfsplanung!#REF!,0,IF('Kalk. int.'!V$5&gt;12-#REF!+Kapitalbedarfsplanung!#REF!,0,Kapitalbedarfsplanung!$D25))</f>
        <v>#REF!</v>
      </c>
      <c r="W51" s="161" t="e">
        <f>IF(W$5&lt;12-#REF!+Kapitalbedarfsplanung!#REF!,0,IF('Kalk. int.'!W$5&gt;12-#REF!+Kapitalbedarfsplanung!#REF!,0,Kapitalbedarfsplanung!$D25))</f>
        <v>#REF!</v>
      </c>
      <c r="X51" s="161" t="e">
        <f>IF(X$5&lt;12-#REF!+Kapitalbedarfsplanung!#REF!,0,IF('Kalk. int.'!X$5&gt;12-#REF!+Kapitalbedarfsplanung!#REF!,0,Kapitalbedarfsplanung!$D25))</f>
        <v>#REF!</v>
      </c>
      <c r="Y51" s="161" t="e">
        <f>IF(Y$5&lt;12-#REF!+Kapitalbedarfsplanung!#REF!,0,IF('Kalk. int.'!Y$5&gt;12-#REF!+Kapitalbedarfsplanung!#REF!,0,Kapitalbedarfsplanung!$D25))</f>
        <v>#REF!</v>
      </c>
      <c r="Z51" s="161" t="e">
        <f>IF(Z$5&lt;12-#REF!+Kapitalbedarfsplanung!#REF!,0,IF('Kalk. int.'!Z$5&gt;12-#REF!+Kapitalbedarfsplanung!#REF!,0,Kapitalbedarfsplanung!$D25))</f>
        <v>#REF!</v>
      </c>
      <c r="AA51" s="161" t="e">
        <f>IF(AA$5&lt;12-#REF!+Kapitalbedarfsplanung!#REF!,0,IF('Kalk. int.'!AA$5&gt;12-#REF!+Kapitalbedarfsplanung!#REF!,0,Kapitalbedarfsplanung!$D25))</f>
        <v>#REF!</v>
      </c>
      <c r="AB51" s="161" t="e">
        <f>IF(AB$5&lt;12-#REF!+Kapitalbedarfsplanung!#REF!,0,IF('Kalk. int.'!AB$5&gt;12-#REF!+Kapitalbedarfsplanung!#REF!,0,Kapitalbedarfsplanung!$D25))</f>
        <v>#REF!</v>
      </c>
      <c r="AC51" s="161" t="e">
        <f>IF(AC$5&lt;12-#REF!+Kapitalbedarfsplanung!#REF!,0,IF('Kalk. int.'!AC$5&gt;12-#REF!+Kapitalbedarfsplanung!#REF!,0,Kapitalbedarfsplanung!$D25))</f>
        <v>#REF!</v>
      </c>
      <c r="AD51" s="161" t="e">
        <f>IF(AD$5&lt;12-#REF!+Kapitalbedarfsplanung!#REF!,0,IF('Kalk. int.'!AD$5&gt;12-#REF!+Kapitalbedarfsplanung!#REF!,0,Kapitalbedarfsplanung!$D25))</f>
        <v>#REF!</v>
      </c>
      <c r="AE51" s="161" t="e">
        <f>IF(AE$5&lt;12-#REF!+Kapitalbedarfsplanung!#REF!,0,IF('Kalk. int.'!AE$5&gt;12-#REF!+Kapitalbedarfsplanung!#REF!,0,Kapitalbedarfsplanung!$D25))</f>
        <v>#REF!</v>
      </c>
      <c r="AF51" s="161" t="e">
        <f>IF(AF$5&lt;12-#REF!+Kapitalbedarfsplanung!#REF!,0,IF('Kalk. int.'!AF$5&gt;12-#REF!+Kapitalbedarfsplanung!#REF!,0,Kapitalbedarfsplanung!$D25))</f>
        <v>#REF!</v>
      </c>
      <c r="AG51" s="161" t="e">
        <f>IF(AG$5&lt;12-#REF!+Kapitalbedarfsplanung!#REF!,0,IF('Kalk. int.'!AG$5&gt;12-#REF!+Kapitalbedarfsplanung!#REF!,0,Kapitalbedarfsplanung!$D25))</f>
        <v>#REF!</v>
      </c>
      <c r="AH51" s="161" t="e">
        <f>IF(AH$5&lt;12-#REF!+Kapitalbedarfsplanung!#REF!,0,IF('Kalk. int.'!AH$5&gt;12-#REF!+Kapitalbedarfsplanung!#REF!,0,Kapitalbedarfsplanung!$D25))</f>
        <v>#REF!</v>
      </c>
      <c r="AI51" s="161" t="e">
        <f>IF(AI$5&lt;12-#REF!+Kapitalbedarfsplanung!#REF!,0,IF('Kalk. int.'!AI$5&gt;12-#REF!+Kapitalbedarfsplanung!#REF!,0,Kapitalbedarfsplanung!$D25))</f>
        <v>#REF!</v>
      </c>
      <c r="AJ51" s="161" t="e">
        <f>IF(AJ$5&lt;12-#REF!+Kapitalbedarfsplanung!#REF!,0,IF('Kalk. int.'!AJ$5&gt;12-#REF!+Kapitalbedarfsplanung!#REF!,0,Kapitalbedarfsplanung!$D25))</f>
        <v>#REF!</v>
      </c>
      <c r="AK51" s="161" t="e">
        <f>IF(AK$5&lt;12-#REF!+Kapitalbedarfsplanung!#REF!,0,IF('Kalk. int.'!AK$5&gt;12-#REF!+Kapitalbedarfsplanung!#REF!,0,Kapitalbedarfsplanung!$D25))</f>
        <v>#REF!</v>
      </c>
      <c r="AL51" s="161" t="e">
        <f>IF(AL$5&lt;12-#REF!+Kapitalbedarfsplanung!#REF!,0,IF('Kalk. int.'!AL$5&gt;12-#REF!+Kapitalbedarfsplanung!#REF!,0,Kapitalbedarfsplanung!$D25))</f>
        <v>#REF!</v>
      </c>
      <c r="AM51" s="352" t="e">
        <f>IF(AM$5&lt;12-#REF!+Kapitalbedarfsplanung!#REF!,0,IF('Kalk. int.'!AM$5&gt;12-#REF!+Kapitalbedarfsplanung!#REF!,0,Kapitalbedarfsplanung!$D25))</f>
        <v>#REF!</v>
      </c>
    </row>
    <row r="52" spans="1:39" ht="31.5">
      <c r="B52" s="339" t="s">
        <v>1416</v>
      </c>
      <c r="C52" s="375" t="s">
        <v>17</v>
      </c>
      <c r="D52" s="351" t="e">
        <f>IF(D$5&lt;12-#REF!+Kapitalbedarfsplanung!#REF!,0,IF('Kalk. int.'!D$5&gt;12-#REF!+Kapitalbedarfsplanung!#REF!,0,Kapitalbedarfsplanung!$D26))</f>
        <v>#REF!</v>
      </c>
      <c r="E52" s="161" t="e">
        <f>IF(E$5&lt;12-#REF!+Kapitalbedarfsplanung!#REF!,0,IF('Kalk. int.'!E$5&gt;12-#REF!+Kapitalbedarfsplanung!#REF!,0,Kapitalbedarfsplanung!$D26))</f>
        <v>#REF!</v>
      </c>
      <c r="F52" s="161" t="e">
        <f>IF(F$5&lt;12-#REF!+Kapitalbedarfsplanung!#REF!,0,IF('Kalk. int.'!F$5&gt;12-#REF!+Kapitalbedarfsplanung!#REF!,0,Kapitalbedarfsplanung!$D26))</f>
        <v>#REF!</v>
      </c>
      <c r="G52" s="161" t="e">
        <f>IF(G$5&lt;12-#REF!+Kapitalbedarfsplanung!#REF!,0,IF('Kalk. int.'!G$5&gt;12-#REF!+Kapitalbedarfsplanung!#REF!,0,Kapitalbedarfsplanung!$D26))</f>
        <v>#REF!</v>
      </c>
      <c r="H52" s="161" t="e">
        <f>IF(H$5&lt;12-#REF!+Kapitalbedarfsplanung!#REF!,0,IF('Kalk. int.'!H$5&gt;12-#REF!+Kapitalbedarfsplanung!#REF!,0,Kapitalbedarfsplanung!$D26))</f>
        <v>#REF!</v>
      </c>
      <c r="I52" s="161" t="e">
        <f>IF(I$5&lt;12-#REF!+Kapitalbedarfsplanung!#REF!,0,IF('Kalk. int.'!I$5&gt;12-#REF!+Kapitalbedarfsplanung!#REF!,0,Kapitalbedarfsplanung!$D26))</f>
        <v>#REF!</v>
      </c>
      <c r="J52" s="161" t="e">
        <f>IF(J$5&lt;12-#REF!+Kapitalbedarfsplanung!#REF!,0,IF('Kalk. int.'!J$5&gt;12-#REF!+Kapitalbedarfsplanung!#REF!,0,Kapitalbedarfsplanung!$D26))</f>
        <v>#REF!</v>
      </c>
      <c r="K52" s="161" t="e">
        <f>IF(K$5&lt;12-#REF!+Kapitalbedarfsplanung!#REF!,0,IF('Kalk. int.'!K$5&gt;12-#REF!+Kapitalbedarfsplanung!#REF!,0,Kapitalbedarfsplanung!$D26))</f>
        <v>#REF!</v>
      </c>
      <c r="L52" s="161" t="e">
        <f>IF(L$5&lt;12-#REF!+Kapitalbedarfsplanung!#REF!,0,IF('Kalk. int.'!L$5&gt;12-#REF!+Kapitalbedarfsplanung!#REF!,0,Kapitalbedarfsplanung!$D26))</f>
        <v>#REF!</v>
      </c>
      <c r="M52" s="161" t="e">
        <f>IF(M$5&lt;12-#REF!+Kapitalbedarfsplanung!#REF!,0,IF('Kalk. int.'!M$5&gt;12-#REF!+Kapitalbedarfsplanung!#REF!,0,Kapitalbedarfsplanung!$D26))</f>
        <v>#REF!</v>
      </c>
      <c r="N52" s="161" t="e">
        <f>IF(N$5&lt;12-#REF!+Kapitalbedarfsplanung!#REF!,0,IF('Kalk. int.'!N$5&gt;12-#REF!+Kapitalbedarfsplanung!#REF!,0,Kapitalbedarfsplanung!$D26))</f>
        <v>#REF!</v>
      </c>
      <c r="O52" s="161" t="e">
        <f>IF(O$5&lt;12-#REF!+Kapitalbedarfsplanung!#REF!,0,IF('Kalk. int.'!O$5&gt;12-#REF!+Kapitalbedarfsplanung!#REF!,0,Kapitalbedarfsplanung!$D26))</f>
        <v>#REF!</v>
      </c>
      <c r="P52" s="161" t="e">
        <f>IF(P$5&lt;12-#REF!+Kapitalbedarfsplanung!#REF!,0,IF('Kalk. int.'!P$5&gt;12-#REF!+Kapitalbedarfsplanung!#REF!,0,Kapitalbedarfsplanung!$D26))</f>
        <v>#REF!</v>
      </c>
      <c r="Q52" s="161" t="e">
        <f>IF(Q$5&lt;12-#REF!+Kapitalbedarfsplanung!#REF!,0,IF('Kalk. int.'!Q$5&gt;12-#REF!+Kapitalbedarfsplanung!#REF!,0,Kapitalbedarfsplanung!$D26))</f>
        <v>#REF!</v>
      </c>
      <c r="R52" s="161" t="e">
        <f>IF(R$5&lt;12-#REF!+Kapitalbedarfsplanung!#REF!,0,IF('Kalk. int.'!R$5&gt;12-#REF!+Kapitalbedarfsplanung!#REF!,0,Kapitalbedarfsplanung!$D26))</f>
        <v>#REF!</v>
      </c>
      <c r="S52" s="161" t="e">
        <f>IF(S$5&lt;12-#REF!+Kapitalbedarfsplanung!#REF!,0,IF('Kalk. int.'!S$5&gt;12-#REF!+Kapitalbedarfsplanung!#REF!,0,Kapitalbedarfsplanung!$D26))</f>
        <v>#REF!</v>
      </c>
      <c r="T52" s="161" t="e">
        <f>IF(T$5&lt;12-#REF!+Kapitalbedarfsplanung!#REF!,0,IF('Kalk. int.'!T$5&gt;12-#REF!+Kapitalbedarfsplanung!#REF!,0,Kapitalbedarfsplanung!$D26))</f>
        <v>#REF!</v>
      </c>
      <c r="U52" s="161" t="e">
        <f>IF(U$5&lt;12-#REF!+Kapitalbedarfsplanung!#REF!,0,IF('Kalk. int.'!U$5&gt;12-#REF!+Kapitalbedarfsplanung!#REF!,0,Kapitalbedarfsplanung!$D26))</f>
        <v>#REF!</v>
      </c>
      <c r="V52" s="161" t="e">
        <f>IF(V$5&lt;12-#REF!+Kapitalbedarfsplanung!#REF!,0,IF('Kalk. int.'!V$5&gt;12-#REF!+Kapitalbedarfsplanung!#REF!,0,Kapitalbedarfsplanung!$D26))</f>
        <v>#REF!</v>
      </c>
      <c r="W52" s="161" t="e">
        <f>IF(W$5&lt;12-#REF!+Kapitalbedarfsplanung!#REF!,0,IF('Kalk. int.'!W$5&gt;12-#REF!+Kapitalbedarfsplanung!#REF!,0,Kapitalbedarfsplanung!$D26))</f>
        <v>#REF!</v>
      </c>
      <c r="X52" s="161" t="e">
        <f>IF(X$5&lt;12-#REF!+Kapitalbedarfsplanung!#REF!,0,IF('Kalk. int.'!X$5&gt;12-#REF!+Kapitalbedarfsplanung!#REF!,0,Kapitalbedarfsplanung!$D26))</f>
        <v>#REF!</v>
      </c>
      <c r="Y52" s="161" t="e">
        <f>IF(Y$5&lt;12-#REF!+Kapitalbedarfsplanung!#REF!,0,IF('Kalk. int.'!Y$5&gt;12-#REF!+Kapitalbedarfsplanung!#REF!,0,Kapitalbedarfsplanung!$D26))</f>
        <v>#REF!</v>
      </c>
      <c r="Z52" s="161" t="e">
        <f>IF(Z$5&lt;12-#REF!+Kapitalbedarfsplanung!#REF!,0,IF('Kalk. int.'!Z$5&gt;12-#REF!+Kapitalbedarfsplanung!#REF!,0,Kapitalbedarfsplanung!$D26))</f>
        <v>#REF!</v>
      </c>
      <c r="AA52" s="161" t="e">
        <f>IF(AA$5&lt;12-#REF!+Kapitalbedarfsplanung!#REF!,0,IF('Kalk. int.'!AA$5&gt;12-#REF!+Kapitalbedarfsplanung!#REF!,0,Kapitalbedarfsplanung!$D26))</f>
        <v>#REF!</v>
      </c>
      <c r="AB52" s="161" t="e">
        <f>IF(AB$5&lt;12-#REF!+Kapitalbedarfsplanung!#REF!,0,IF('Kalk. int.'!AB$5&gt;12-#REF!+Kapitalbedarfsplanung!#REF!,0,Kapitalbedarfsplanung!$D26))</f>
        <v>#REF!</v>
      </c>
      <c r="AC52" s="161" t="e">
        <f>IF(AC$5&lt;12-#REF!+Kapitalbedarfsplanung!#REF!,0,IF('Kalk. int.'!AC$5&gt;12-#REF!+Kapitalbedarfsplanung!#REF!,0,Kapitalbedarfsplanung!$D26))</f>
        <v>#REF!</v>
      </c>
      <c r="AD52" s="161" t="e">
        <f>IF(AD$5&lt;12-#REF!+Kapitalbedarfsplanung!#REF!,0,IF('Kalk. int.'!AD$5&gt;12-#REF!+Kapitalbedarfsplanung!#REF!,0,Kapitalbedarfsplanung!$D26))</f>
        <v>#REF!</v>
      </c>
      <c r="AE52" s="161" t="e">
        <f>IF(AE$5&lt;12-#REF!+Kapitalbedarfsplanung!#REF!,0,IF('Kalk. int.'!AE$5&gt;12-#REF!+Kapitalbedarfsplanung!#REF!,0,Kapitalbedarfsplanung!$D26))</f>
        <v>#REF!</v>
      </c>
      <c r="AF52" s="161" t="e">
        <f>IF(AF$5&lt;12-#REF!+Kapitalbedarfsplanung!#REF!,0,IF('Kalk. int.'!AF$5&gt;12-#REF!+Kapitalbedarfsplanung!#REF!,0,Kapitalbedarfsplanung!$D26))</f>
        <v>#REF!</v>
      </c>
      <c r="AG52" s="161" t="e">
        <f>IF(AG$5&lt;12-#REF!+Kapitalbedarfsplanung!#REF!,0,IF('Kalk. int.'!AG$5&gt;12-#REF!+Kapitalbedarfsplanung!#REF!,0,Kapitalbedarfsplanung!$D26))</f>
        <v>#REF!</v>
      </c>
      <c r="AH52" s="161" t="e">
        <f>IF(AH$5&lt;12-#REF!+Kapitalbedarfsplanung!#REF!,0,IF('Kalk. int.'!AH$5&gt;12-#REF!+Kapitalbedarfsplanung!#REF!,0,Kapitalbedarfsplanung!$D26))</f>
        <v>#REF!</v>
      </c>
      <c r="AI52" s="161" t="e">
        <f>IF(AI$5&lt;12-#REF!+Kapitalbedarfsplanung!#REF!,0,IF('Kalk. int.'!AI$5&gt;12-#REF!+Kapitalbedarfsplanung!#REF!,0,Kapitalbedarfsplanung!$D26))</f>
        <v>#REF!</v>
      </c>
      <c r="AJ52" s="161" t="e">
        <f>IF(AJ$5&lt;12-#REF!+Kapitalbedarfsplanung!#REF!,0,IF('Kalk. int.'!AJ$5&gt;12-#REF!+Kapitalbedarfsplanung!#REF!,0,Kapitalbedarfsplanung!$D26))</f>
        <v>#REF!</v>
      </c>
      <c r="AK52" s="161" t="e">
        <f>IF(AK$5&lt;12-#REF!+Kapitalbedarfsplanung!#REF!,0,IF('Kalk. int.'!AK$5&gt;12-#REF!+Kapitalbedarfsplanung!#REF!,0,Kapitalbedarfsplanung!$D26))</f>
        <v>#REF!</v>
      </c>
      <c r="AL52" s="161" t="e">
        <f>IF(AL$5&lt;12-#REF!+Kapitalbedarfsplanung!#REF!,0,IF('Kalk. int.'!AL$5&gt;12-#REF!+Kapitalbedarfsplanung!#REF!,0,Kapitalbedarfsplanung!$D26))</f>
        <v>#REF!</v>
      </c>
      <c r="AM52" s="352" t="e">
        <f>IF(AM$5&lt;12-#REF!+Kapitalbedarfsplanung!#REF!,0,IF('Kalk. int.'!AM$5&gt;12-#REF!+Kapitalbedarfsplanung!#REF!,0,Kapitalbedarfsplanung!$D26))</f>
        <v>#REF!</v>
      </c>
    </row>
    <row r="53" spans="1:39" ht="31.5">
      <c r="B53" s="340" t="s">
        <v>21</v>
      </c>
      <c r="C53" s="375" t="s">
        <v>17</v>
      </c>
      <c r="D53" s="351" t="e">
        <f>IF(D$5&lt;12-#REF!+Kapitalbedarfsplanung!#REF!,0,IF('Kalk. int.'!D$5&gt;12-#REF!+Kapitalbedarfsplanung!#REF!,0,Kapitalbedarfsplanung!$D27))</f>
        <v>#REF!</v>
      </c>
      <c r="E53" s="161" t="e">
        <f>IF(E$5&lt;12-#REF!+Kapitalbedarfsplanung!#REF!,0,IF('Kalk. int.'!E$5&gt;12-#REF!+Kapitalbedarfsplanung!#REF!,0,Kapitalbedarfsplanung!$D27))</f>
        <v>#REF!</v>
      </c>
      <c r="F53" s="161" t="e">
        <f>IF(F$5&lt;12-#REF!+Kapitalbedarfsplanung!#REF!,0,IF('Kalk. int.'!F$5&gt;12-#REF!+Kapitalbedarfsplanung!#REF!,0,Kapitalbedarfsplanung!$D27))</f>
        <v>#REF!</v>
      </c>
      <c r="G53" s="161" t="e">
        <f>IF(G$5&lt;12-#REF!+Kapitalbedarfsplanung!#REF!,0,IF('Kalk. int.'!G$5&gt;12-#REF!+Kapitalbedarfsplanung!#REF!,0,Kapitalbedarfsplanung!$D27))</f>
        <v>#REF!</v>
      </c>
      <c r="H53" s="161" t="e">
        <f>IF(H$5&lt;12-#REF!+Kapitalbedarfsplanung!#REF!,0,IF('Kalk. int.'!H$5&gt;12-#REF!+Kapitalbedarfsplanung!#REF!,0,Kapitalbedarfsplanung!$D27))</f>
        <v>#REF!</v>
      </c>
      <c r="I53" s="161" t="e">
        <f>IF(I$5&lt;12-#REF!+Kapitalbedarfsplanung!#REF!,0,IF('Kalk. int.'!I$5&gt;12-#REF!+Kapitalbedarfsplanung!#REF!,0,Kapitalbedarfsplanung!$D27))</f>
        <v>#REF!</v>
      </c>
      <c r="J53" s="161" t="e">
        <f>IF(J$5&lt;12-#REF!+Kapitalbedarfsplanung!#REF!,0,IF('Kalk. int.'!J$5&gt;12-#REF!+Kapitalbedarfsplanung!#REF!,0,Kapitalbedarfsplanung!$D27))</f>
        <v>#REF!</v>
      </c>
      <c r="K53" s="161" t="e">
        <f>IF(K$5&lt;12-#REF!+Kapitalbedarfsplanung!#REF!,0,IF('Kalk. int.'!K$5&gt;12-#REF!+Kapitalbedarfsplanung!#REF!,0,Kapitalbedarfsplanung!$D27))</f>
        <v>#REF!</v>
      </c>
      <c r="L53" s="161" t="e">
        <f>IF(L$5&lt;12-#REF!+Kapitalbedarfsplanung!#REF!,0,IF('Kalk. int.'!L$5&gt;12-#REF!+Kapitalbedarfsplanung!#REF!,0,Kapitalbedarfsplanung!$D27))</f>
        <v>#REF!</v>
      </c>
      <c r="M53" s="161" t="e">
        <f>IF(M$5&lt;12-#REF!+Kapitalbedarfsplanung!#REF!,0,IF('Kalk. int.'!M$5&gt;12-#REF!+Kapitalbedarfsplanung!#REF!,0,Kapitalbedarfsplanung!$D27))</f>
        <v>#REF!</v>
      </c>
      <c r="N53" s="161" t="e">
        <f>IF(N$5&lt;12-#REF!+Kapitalbedarfsplanung!#REF!,0,IF('Kalk. int.'!N$5&gt;12-#REF!+Kapitalbedarfsplanung!#REF!,0,Kapitalbedarfsplanung!$D27))</f>
        <v>#REF!</v>
      </c>
      <c r="O53" s="161" t="e">
        <f>IF(O$5&lt;12-#REF!+Kapitalbedarfsplanung!#REF!,0,IF('Kalk. int.'!O$5&gt;12-#REF!+Kapitalbedarfsplanung!#REF!,0,Kapitalbedarfsplanung!$D27))</f>
        <v>#REF!</v>
      </c>
      <c r="P53" s="161" t="e">
        <f>IF(P$5&lt;12-#REF!+Kapitalbedarfsplanung!#REF!,0,IF('Kalk. int.'!P$5&gt;12-#REF!+Kapitalbedarfsplanung!#REF!,0,Kapitalbedarfsplanung!$D27))</f>
        <v>#REF!</v>
      </c>
      <c r="Q53" s="161" t="e">
        <f>IF(Q$5&lt;12-#REF!+Kapitalbedarfsplanung!#REF!,0,IF('Kalk. int.'!Q$5&gt;12-#REF!+Kapitalbedarfsplanung!#REF!,0,Kapitalbedarfsplanung!$D27))</f>
        <v>#REF!</v>
      </c>
      <c r="R53" s="161" t="e">
        <f>IF(R$5&lt;12-#REF!+Kapitalbedarfsplanung!#REF!,0,IF('Kalk. int.'!R$5&gt;12-#REF!+Kapitalbedarfsplanung!#REF!,0,Kapitalbedarfsplanung!$D27))</f>
        <v>#REF!</v>
      </c>
      <c r="S53" s="161" t="e">
        <f>IF(S$5&lt;12-#REF!+Kapitalbedarfsplanung!#REF!,0,IF('Kalk. int.'!S$5&gt;12-#REF!+Kapitalbedarfsplanung!#REF!,0,Kapitalbedarfsplanung!$D27))</f>
        <v>#REF!</v>
      </c>
      <c r="T53" s="161" t="e">
        <f>IF(T$5&lt;12-#REF!+Kapitalbedarfsplanung!#REF!,0,IF('Kalk. int.'!T$5&gt;12-#REF!+Kapitalbedarfsplanung!#REF!,0,Kapitalbedarfsplanung!$D27))</f>
        <v>#REF!</v>
      </c>
      <c r="U53" s="161" t="e">
        <f>IF(U$5&lt;12-#REF!+Kapitalbedarfsplanung!#REF!,0,IF('Kalk. int.'!U$5&gt;12-#REF!+Kapitalbedarfsplanung!#REF!,0,Kapitalbedarfsplanung!$D27))</f>
        <v>#REF!</v>
      </c>
      <c r="V53" s="161" t="e">
        <f>IF(V$5&lt;12-#REF!+Kapitalbedarfsplanung!#REF!,0,IF('Kalk. int.'!V$5&gt;12-#REF!+Kapitalbedarfsplanung!#REF!,0,Kapitalbedarfsplanung!$D27))</f>
        <v>#REF!</v>
      </c>
      <c r="W53" s="161" t="e">
        <f>IF(W$5&lt;12-#REF!+Kapitalbedarfsplanung!#REF!,0,IF('Kalk. int.'!W$5&gt;12-#REF!+Kapitalbedarfsplanung!#REF!,0,Kapitalbedarfsplanung!$D27))</f>
        <v>#REF!</v>
      </c>
      <c r="X53" s="161" t="e">
        <f>IF(X$5&lt;12-#REF!+Kapitalbedarfsplanung!#REF!,0,IF('Kalk. int.'!X$5&gt;12-#REF!+Kapitalbedarfsplanung!#REF!,0,Kapitalbedarfsplanung!$D27))</f>
        <v>#REF!</v>
      </c>
      <c r="Y53" s="161" t="e">
        <f>IF(Y$5&lt;12-#REF!+Kapitalbedarfsplanung!#REF!,0,IF('Kalk. int.'!Y$5&gt;12-#REF!+Kapitalbedarfsplanung!#REF!,0,Kapitalbedarfsplanung!$D27))</f>
        <v>#REF!</v>
      </c>
      <c r="Z53" s="161" t="e">
        <f>IF(Z$5&lt;12-#REF!+Kapitalbedarfsplanung!#REF!,0,IF('Kalk. int.'!Z$5&gt;12-#REF!+Kapitalbedarfsplanung!#REF!,0,Kapitalbedarfsplanung!$D27))</f>
        <v>#REF!</v>
      </c>
      <c r="AA53" s="161" t="e">
        <f>IF(AA$5&lt;12-#REF!+Kapitalbedarfsplanung!#REF!,0,IF('Kalk. int.'!AA$5&gt;12-#REF!+Kapitalbedarfsplanung!#REF!,0,Kapitalbedarfsplanung!$D27))</f>
        <v>#REF!</v>
      </c>
      <c r="AB53" s="161" t="e">
        <f>IF(AB$5&lt;12-#REF!+Kapitalbedarfsplanung!#REF!,0,IF('Kalk. int.'!AB$5&gt;12-#REF!+Kapitalbedarfsplanung!#REF!,0,Kapitalbedarfsplanung!$D27))</f>
        <v>#REF!</v>
      </c>
      <c r="AC53" s="161" t="e">
        <f>IF(AC$5&lt;12-#REF!+Kapitalbedarfsplanung!#REF!,0,IF('Kalk. int.'!AC$5&gt;12-#REF!+Kapitalbedarfsplanung!#REF!,0,Kapitalbedarfsplanung!$D27))</f>
        <v>#REF!</v>
      </c>
      <c r="AD53" s="161" t="e">
        <f>IF(AD$5&lt;12-#REF!+Kapitalbedarfsplanung!#REF!,0,IF('Kalk. int.'!AD$5&gt;12-#REF!+Kapitalbedarfsplanung!#REF!,0,Kapitalbedarfsplanung!$D27))</f>
        <v>#REF!</v>
      </c>
      <c r="AE53" s="161" t="e">
        <f>IF(AE$5&lt;12-#REF!+Kapitalbedarfsplanung!#REF!,0,IF('Kalk. int.'!AE$5&gt;12-#REF!+Kapitalbedarfsplanung!#REF!,0,Kapitalbedarfsplanung!$D27))</f>
        <v>#REF!</v>
      </c>
      <c r="AF53" s="161" t="e">
        <f>IF(AF$5&lt;12-#REF!+Kapitalbedarfsplanung!#REF!,0,IF('Kalk. int.'!AF$5&gt;12-#REF!+Kapitalbedarfsplanung!#REF!,0,Kapitalbedarfsplanung!$D27))</f>
        <v>#REF!</v>
      </c>
      <c r="AG53" s="161" t="e">
        <f>IF(AG$5&lt;12-#REF!+Kapitalbedarfsplanung!#REF!,0,IF('Kalk. int.'!AG$5&gt;12-#REF!+Kapitalbedarfsplanung!#REF!,0,Kapitalbedarfsplanung!$D27))</f>
        <v>#REF!</v>
      </c>
      <c r="AH53" s="161" t="e">
        <f>IF(AH$5&lt;12-#REF!+Kapitalbedarfsplanung!#REF!,0,IF('Kalk. int.'!AH$5&gt;12-#REF!+Kapitalbedarfsplanung!#REF!,0,Kapitalbedarfsplanung!$D27))</f>
        <v>#REF!</v>
      </c>
      <c r="AI53" s="161" t="e">
        <f>IF(AI$5&lt;12-#REF!+Kapitalbedarfsplanung!#REF!,0,IF('Kalk. int.'!AI$5&gt;12-#REF!+Kapitalbedarfsplanung!#REF!,0,Kapitalbedarfsplanung!$D27))</f>
        <v>#REF!</v>
      </c>
      <c r="AJ53" s="161" t="e">
        <f>IF(AJ$5&lt;12-#REF!+Kapitalbedarfsplanung!#REF!,0,IF('Kalk. int.'!AJ$5&gt;12-#REF!+Kapitalbedarfsplanung!#REF!,0,Kapitalbedarfsplanung!$D27))</f>
        <v>#REF!</v>
      </c>
      <c r="AK53" s="161" t="e">
        <f>IF(AK$5&lt;12-#REF!+Kapitalbedarfsplanung!#REF!,0,IF('Kalk. int.'!AK$5&gt;12-#REF!+Kapitalbedarfsplanung!#REF!,0,Kapitalbedarfsplanung!$D27))</f>
        <v>#REF!</v>
      </c>
      <c r="AL53" s="161" t="e">
        <f>IF(AL$5&lt;12-#REF!+Kapitalbedarfsplanung!#REF!,0,IF('Kalk. int.'!AL$5&gt;12-#REF!+Kapitalbedarfsplanung!#REF!,0,Kapitalbedarfsplanung!$D27))</f>
        <v>#REF!</v>
      </c>
      <c r="AM53" s="352" t="e">
        <f>IF(AM$5&lt;12-#REF!+Kapitalbedarfsplanung!#REF!,0,IF('Kalk. int.'!AM$5&gt;12-#REF!+Kapitalbedarfsplanung!#REF!,0,Kapitalbedarfsplanung!$D27))</f>
        <v>#REF!</v>
      </c>
    </row>
    <row r="54" spans="1:39" ht="15.75">
      <c r="B54" s="339" t="s">
        <v>22</v>
      </c>
      <c r="C54" s="375" t="s">
        <v>17</v>
      </c>
      <c r="D54" s="351" t="e">
        <f>IF(D$5&lt;12-#REF!+Kapitalbedarfsplanung!#REF!,0,IF('Kalk. int.'!D$5&gt;12-#REF!+Kapitalbedarfsplanung!#REF!,0,Kapitalbedarfsplanung!$D28))</f>
        <v>#REF!</v>
      </c>
      <c r="E54" s="161" t="e">
        <f>IF(E$5&lt;12-#REF!+Kapitalbedarfsplanung!#REF!,0,IF('Kalk. int.'!E$5&gt;12-#REF!+Kapitalbedarfsplanung!#REF!,0,Kapitalbedarfsplanung!$D28))</f>
        <v>#REF!</v>
      </c>
      <c r="F54" s="161" t="e">
        <f>IF(F$5&lt;12-#REF!+Kapitalbedarfsplanung!#REF!,0,IF('Kalk. int.'!F$5&gt;12-#REF!+Kapitalbedarfsplanung!#REF!,0,Kapitalbedarfsplanung!$D28))</f>
        <v>#REF!</v>
      </c>
      <c r="G54" s="161" t="e">
        <f>IF(G$5&lt;12-#REF!+Kapitalbedarfsplanung!#REF!,0,IF('Kalk. int.'!G$5&gt;12-#REF!+Kapitalbedarfsplanung!#REF!,0,Kapitalbedarfsplanung!$D28))</f>
        <v>#REF!</v>
      </c>
      <c r="H54" s="161" t="e">
        <f>IF(H$5&lt;12-#REF!+Kapitalbedarfsplanung!#REF!,0,IF('Kalk. int.'!H$5&gt;12-#REF!+Kapitalbedarfsplanung!#REF!,0,Kapitalbedarfsplanung!$D28))</f>
        <v>#REF!</v>
      </c>
      <c r="I54" s="161" t="e">
        <f>IF(I$5&lt;12-#REF!+Kapitalbedarfsplanung!#REF!,0,IF('Kalk. int.'!I$5&gt;12-#REF!+Kapitalbedarfsplanung!#REF!,0,Kapitalbedarfsplanung!$D28))</f>
        <v>#REF!</v>
      </c>
      <c r="J54" s="161" t="e">
        <f>IF(J$5&lt;12-#REF!+Kapitalbedarfsplanung!#REF!,0,IF('Kalk. int.'!J$5&gt;12-#REF!+Kapitalbedarfsplanung!#REF!,0,Kapitalbedarfsplanung!$D28))</f>
        <v>#REF!</v>
      </c>
      <c r="K54" s="161" t="e">
        <f>IF(K$5&lt;12-#REF!+Kapitalbedarfsplanung!#REF!,0,IF('Kalk. int.'!K$5&gt;12-#REF!+Kapitalbedarfsplanung!#REF!,0,Kapitalbedarfsplanung!$D28))</f>
        <v>#REF!</v>
      </c>
      <c r="L54" s="161" t="e">
        <f>IF(L$5&lt;12-#REF!+Kapitalbedarfsplanung!#REF!,0,IF('Kalk. int.'!L$5&gt;12-#REF!+Kapitalbedarfsplanung!#REF!,0,Kapitalbedarfsplanung!$D28))</f>
        <v>#REF!</v>
      </c>
      <c r="M54" s="161" t="e">
        <f>IF(M$5&lt;12-#REF!+Kapitalbedarfsplanung!#REF!,0,IF('Kalk. int.'!M$5&gt;12-#REF!+Kapitalbedarfsplanung!#REF!,0,Kapitalbedarfsplanung!$D28))</f>
        <v>#REF!</v>
      </c>
      <c r="N54" s="161" t="e">
        <f>IF(N$5&lt;12-#REF!+Kapitalbedarfsplanung!#REF!,0,IF('Kalk. int.'!N$5&gt;12-#REF!+Kapitalbedarfsplanung!#REF!,0,Kapitalbedarfsplanung!$D28))</f>
        <v>#REF!</v>
      </c>
      <c r="O54" s="161" t="e">
        <f>IF(O$5&lt;12-#REF!+Kapitalbedarfsplanung!#REF!,0,IF('Kalk. int.'!O$5&gt;12-#REF!+Kapitalbedarfsplanung!#REF!,0,Kapitalbedarfsplanung!$D28))</f>
        <v>#REF!</v>
      </c>
      <c r="P54" s="161" t="e">
        <f>IF(P$5&lt;12-#REF!+Kapitalbedarfsplanung!#REF!,0,IF('Kalk. int.'!P$5&gt;12-#REF!+Kapitalbedarfsplanung!#REF!,0,Kapitalbedarfsplanung!$D28))</f>
        <v>#REF!</v>
      </c>
      <c r="Q54" s="161" t="e">
        <f>IF(Q$5&lt;12-#REF!+Kapitalbedarfsplanung!#REF!,0,IF('Kalk. int.'!Q$5&gt;12-#REF!+Kapitalbedarfsplanung!#REF!,0,Kapitalbedarfsplanung!$D28))</f>
        <v>#REF!</v>
      </c>
      <c r="R54" s="161" t="e">
        <f>IF(R$5&lt;12-#REF!+Kapitalbedarfsplanung!#REF!,0,IF('Kalk. int.'!R$5&gt;12-#REF!+Kapitalbedarfsplanung!#REF!,0,Kapitalbedarfsplanung!$D28))</f>
        <v>#REF!</v>
      </c>
      <c r="S54" s="161" t="e">
        <f>IF(S$5&lt;12-#REF!+Kapitalbedarfsplanung!#REF!,0,IF('Kalk. int.'!S$5&gt;12-#REF!+Kapitalbedarfsplanung!#REF!,0,Kapitalbedarfsplanung!$D28))</f>
        <v>#REF!</v>
      </c>
      <c r="T54" s="161" t="e">
        <f>IF(T$5&lt;12-#REF!+Kapitalbedarfsplanung!#REF!,0,IF('Kalk. int.'!T$5&gt;12-#REF!+Kapitalbedarfsplanung!#REF!,0,Kapitalbedarfsplanung!$D28))</f>
        <v>#REF!</v>
      </c>
      <c r="U54" s="161" t="e">
        <f>IF(U$5&lt;12-#REF!+Kapitalbedarfsplanung!#REF!,0,IF('Kalk. int.'!U$5&gt;12-#REF!+Kapitalbedarfsplanung!#REF!,0,Kapitalbedarfsplanung!$D28))</f>
        <v>#REF!</v>
      </c>
      <c r="V54" s="161" t="e">
        <f>IF(V$5&lt;12-#REF!+Kapitalbedarfsplanung!#REF!,0,IF('Kalk. int.'!V$5&gt;12-#REF!+Kapitalbedarfsplanung!#REF!,0,Kapitalbedarfsplanung!$D28))</f>
        <v>#REF!</v>
      </c>
      <c r="W54" s="161" t="e">
        <f>IF(W$5&lt;12-#REF!+Kapitalbedarfsplanung!#REF!,0,IF('Kalk. int.'!W$5&gt;12-#REF!+Kapitalbedarfsplanung!#REF!,0,Kapitalbedarfsplanung!$D28))</f>
        <v>#REF!</v>
      </c>
      <c r="X54" s="161" t="e">
        <f>IF(X$5&lt;12-#REF!+Kapitalbedarfsplanung!#REF!,0,IF('Kalk. int.'!X$5&gt;12-#REF!+Kapitalbedarfsplanung!#REF!,0,Kapitalbedarfsplanung!$D28))</f>
        <v>#REF!</v>
      </c>
      <c r="Y54" s="161" t="e">
        <f>IF(Y$5&lt;12-#REF!+Kapitalbedarfsplanung!#REF!,0,IF('Kalk. int.'!Y$5&gt;12-#REF!+Kapitalbedarfsplanung!#REF!,0,Kapitalbedarfsplanung!$D28))</f>
        <v>#REF!</v>
      </c>
      <c r="Z54" s="161" t="e">
        <f>IF(Z$5&lt;12-#REF!+Kapitalbedarfsplanung!#REF!,0,IF('Kalk. int.'!Z$5&gt;12-#REF!+Kapitalbedarfsplanung!#REF!,0,Kapitalbedarfsplanung!$D28))</f>
        <v>#REF!</v>
      </c>
      <c r="AA54" s="161" t="e">
        <f>IF(AA$5&lt;12-#REF!+Kapitalbedarfsplanung!#REF!,0,IF('Kalk. int.'!AA$5&gt;12-#REF!+Kapitalbedarfsplanung!#REF!,0,Kapitalbedarfsplanung!$D28))</f>
        <v>#REF!</v>
      </c>
      <c r="AB54" s="161" t="e">
        <f>IF(AB$5&lt;12-#REF!+Kapitalbedarfsplanung!#REF!,0,IF('Kalk. int.'!AB$5&gt;12-#REF!+Kapitalbedarfsplanung!#REF!,0,Kapitalbedarfsplanung!$D28))</f>
        <v>#REF!</v>
      </c>
      <c r="AC54" s="161" t="e">
        <f>IF(AC$5&lt;12-#REF!+Kapitalbedarfsplanung!#REF!,0,IF('Kalk. int.'!AC$5&gt;12-#REF!+Kapitalbedarfsplanung!#REF!,0,Kapitalbedarfsplanung!$D28))</f>
        <v>#REF!</v>
      </c>
      <c r="AD54" s="161" t="e">
        <f>IF(AD$5&lt;12-#REF!+Kapitalbedarfsplanung!#REF!,0,IF('Kalk. int.'!AD$5&gt;12-#REF!+Kapitalbedarfsplanung!#REF!,0,Kapitalbedarfsplanung!$D28))</f>
        <v>#REF!</v>
      </c>
      <c r="AE54" s="161" t="e">
        <f>IF(AE$5&lt;12-#REF!+Kapitalbedarfsplanung!#REF!,0,IF('Kalk. int.'!AE$5&gt;12-#REF!+Kapitalbedarfsplanung!#REF!,0,Kapitalbedarfsplanung!$D28))</f>
        <v>#REF!</v>
      </c>
      <c r="AF54" s="161" t="e">
        <f>IF(AF$5&lt;12-#REF!+Kapitalbedarfsplanung!#REF!,0,IF('Kalk. int.'!AF$5&gt;12-#REF!+Kapitalbedarfsplanung!#REF!,0,Kapitalbedarfsplanung!$D28))</f>
        <v>#REF!</v>
      </c>
      <c r="AG54" s="161" t="e">
        <f>IF(AG$5&lt;12-#REF!+Kapitalbedarfsplanung!#REF!,0,IF('Kalk. int.'!AG$5&gt;12-#REF!+Kapitalbedarfsplanung!#REF!,0,Kapitalbedarfsplanung!$D28))</f>
        <v>#REF!</v>
      </c>
      <c r="AH54" s="161" t="e">
        <f>IF(AH$5&lt;12-#REF!+Kapitalbedarfsplanung!#REF!,0,IF('Kalk. int.'!AH$5&gt;12-#REF!+Kapitalbedarfsplanung!#REF!,0,Kapitalbedarfsplanung!$D28))</f>
        <v>#REF!</v>
      </c>
      <c r="AI54" s="161" t="e">
        <f>IF(AI$5&lt;12-#REF!+Kapitalbedarfsplanung!#REF!,0,IF('Kalk. int.'!AI$5&gt;12-#REF!+Kapitalbedarfsplanung!#REF!,0,Kapitalbedarfsplanung!$D28))</f>
        <v>#REF!</v>
      </c>
      <c r="AJ54" s="161" t="e">
        <f>IF(AJ$5&lt;12-#REF!+Kapitalbedarfsplanung!#REF!,0,IF('Kalk. int.'!AJ$5&gt;12-#REF!+Kapitalbedarfsplanung!#REF!,0,Kapitalbedarfsplanung!$D28))</f>
        <v>#REF!</v>
      </c>
      <c r="AK54" s="161" t="e">
        <f>IF(AK$5&lt;12-#REF!+Kapitalbedarfsplanung!#REF!,0,IF('Kalk. int.'!AK$5&gt;12-#REF!+Kapitalbedarfsplanung!#REF!,0,Kapitalbedarfsplanung!$D28))</f>
        <v>#REF!</v>
      </c>
      <c r="AL54" s="161" t="e">
        <f>IF(AL$5&lt;12-#REF!+Kapitalbedarfsplanung!#REF!,0,IF('Kalk. int.'!AL$5&gt;12-#REF!+Kapitalbedarfsplanung!#REF!,0,Kapitalbedarfsplanung!$D28))</f>
        <v>#REF!</v>
      </c>
      <c r="AM54" s="352" t="e">
        <f>IF(AM$5&lt;12-#REF!+Kapitalbedarfsplanung!#REF!,0,IF('Kalk. int.'!AM$5&gt;12-#REF!+Kapitalbedarfsplanung!#REF!,0,Kapitalbedarfsplanung!$D28))</f>
        <v>#REF!</v>
      </c>
    </row>
    <row r="55" spans="1:39" ht="16.5" thickBot="1">
      <c r="B55" s="341"/>
      <c r="C55" s="375"/>
      <c r="D55" s="353"/>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59"/>
    </row>
    <row r="56" spans="1:39" ht="16.5" thickBot="1">
      <c r="A56" s="19"/>
      <c r="B56" s="19"/>
      <c r="C56" s="375"/>
      <c r="D56" s="353"/>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59"/>
    </row>
    <row r="57" spans="1:39" ht="16.5" thickBot="1">
      <c r="B57" s="345" t="s">
        <v>16</v>
      </c>
      <c r="C57" s="375"/>
      <c r="D57" s="354" t="e">
        <f t="shared" ref="D57:AM57" si="3">SUM(D48:D56)</f>
        <v>#REF!</v>
      </c>
      <c r="E57" s="355" t="e">
        <f t="shared" si="3"/>
        <v>#REF!</v>
      </c>
      <c r="F57" s="355" t="e">
        <f t="shared" si="3"/>
        <v>#REF!</v>
      </c>
      <c r="G57" s="355" t="e">
        <f t="shared" si="3"/>
        <v>#REF!</v>
      </c>
      <c r="H57" s="355" t="e">
        <f t="shared" si="3"/>
        <v>#REF!</v>
      </c>
      <c r="I57" s="355" t="e">
        <f t="shared" si="3"/>
        <v>#REF!</v>
      </c>
      <c r="J57" s="355" t="e">
        <f t="shared" si="3"/>
        <v>#REF!</v>
      </c>
      <c r="K57" s="355" t="e">
        <f t="shared" si="3"/>
        <v>#REF!</v>
      </c>
      <c r="L57" s="355" t="e">
        <f t="shared" si="3"/>
        <v>#REF!</v>
      </c>
      <c r="M57" s="355" t="e">
        <f t="shared" si="3"/>
        <v>#REF!</v>
      </c>
      <c r="N57" s="355" t="e">
        <f t="shared" si="3"/>
        <v>#REF!</v>
      </c>
      <c r="O57" s="355" t="e">
        <f t="shared" si="3"/>
        <v>#REF!</v>
      </c>
      <c r="P57" s="355" t="e">
        <f t="shared" si="3"/>
        <v>#REF!</v>
      </c>
      <c r="Q57" s="355" t="e">
        <f t="shared" si="3"/>
        <v>#REF!</v>
      </c>
      <c r="R57" s="355" t="e">
        <f t="shared" si="3"/>
        <v>#REF!</v>
      </c>
      <c r="S57" s="355" t="e">
        <f t="shared" si="3"/>
        <v>#REF!</v>
      </c>
      <c r="T57" s="355" t="e">
        <f t="shared" si="3"/>
        <v>#REF!</v>
      </c>
      <c r="U57" s="355" t="e">
        <f t="shared" si="3"/>
        <v>#REF!</v>
      </c>
      <c r="V57" s="355" t="e">
        <f t="shared" si="3"/>
        <v>#REF!</v>
      </c>
      <c r="W57" s="355" t="e">
        <f t="shared" si="3"/>
        <v>#REF!</v>
      </c>
      <c r="X57" s="355" t="e">
        <f t="shared" si="3"/>
        <v>#REF!</v>
      </c>
      <c r="Y57" s="355" t="e">
        <f t="shared" si="3"/>
        <v>#REF!</v>
      </c>
      <c r="Z57" s="355" t="e">
        <f t="shared" si="3"/>
        <v>#REF!</v>
      </c>
      <c r="AA57" s="355" t="e">
        <f t="shared" si="3"/>
        <v>#REF!</v>
      </c>
      <c r="AB57" s="355" t="e">
        <f t="shared" si="3"/>
        <v>#REF!</v>
      </c>
      <c r="AC57" s="355" t="e">
        <f t="shared" si="3"/>
        <v>#REF!</v>
      </c>
      <c r="AD57" s="355" t="e">
        <f t="shared" si="3"/>
        <v>#REF!</v>
      </c>
      <c r="AE57" s="355" t="e">
        <f t="shared" si="3"/>
        <v>#REF!</v>
      </c>
      <c r="AF57" s="355" t="e">
        <f t="shared" si="3"/>
        <v>#REF!</v>
      </c>
      <c r="AG57" s="355" t="e">
        <f t="shared" si="3"/>
        <v>#REF!</v>
      </c>
      <c r="AH57" s="355" t="e">
        <f t="shared" si="3"/>
        <v>#REF!</v>
      </c>
      <c r="AI57" s="355" t="e">
        <f t="shared" si="3"/>
        <v>#REF!</v>
      </c>
      <c r="AJ57" s="355" t="e">
        <f t="shared" si="3"/>
        <v>#REF!</v>
      </c>
      <c r="AK57" s="355" t="e">
        <f t="shared" si="3"/>
        <v>#REF!</v>
      </c>
      <c r="AL57" s="355" t="e">
        <f t="shared" si="3"/>
        <v>#REF!</v>
      </c>
      <c r="AM57" s="356" t="e">
        <f t="shared" si="3"/>
        <v>#REF!</v>
      </c>
    </row>
    <row r="58" spans="1:39" ht="16.5" thickBot="1">
      <c r="B58" s="346"/>
      <c r="C58" s="375"/>
      <c r="D58" s="357" t="e">
        <f>IF(D59=12-#REF!+1,"Start-monat","")</f>
        <v>#REF!</v>
      </c>
      <c r="E58" s="358" t="e">
        <f>IF(E59=12-#REF!+1,"Start-monat","")</f>
        <v>#REF!</v>
      </c>
      <c r="F58" s="358" t="e">
        <f>IF(F59=12-#REF!+1,"Start-monat","")</f>
        <v>#REF!</v>
      </c>
      <c r="G58" s="358" t="e">
        <f>IF(G59=12-#REF!+1,"Start-monat","")</f>
        <v>#REF!</v>
      </c>
      <c r="H58" s="358" t="e">
        <f>IF(H59=12-#REF!+1,"Start-monat","")</f>
        <v>#REF!</v>
      </c>
      <c r="I58" s="358" t="e">
        <f>IF(I59=12-#REF!+1,"Start-monat","")</f>
        <v>#REF!</v>
      </c>
      <c r="J58" s="358" t="e">
        <f>IF(J59=12-#REF!+1,"Start-monat","")</f>
        <v>#REF!</v>
      </c>
      <c r="K58" s="358" t="e">
        <f>IF(K59=12-#REF!+1,"Start-monat","")</f>
        <v>#REF!</v>
      </c>
      <c r="L58" s="358" t="e">
        <f>IF(L59=12-#REF!+1,"Start-monat","")</f>
        <v>#REF!</v>
      </c>
      <c r="M58" s="358" t="e">
        <f>IF(M59=12-#REF!+1,"Start-monat","")</f>
        <v>#REF!</v>
      </c>
      <c r="N58" s="358" t="e">
        <f>IF(N59=12-#REF!+1,"Start-monat","")</f>
        <v>#REF!</v>
      </c>
      <c r="O58" s="358" t="e">
        <f>IF(O59=12-#REF!+1,"Start-monat","")</f>
        <v>#REF!</v>
      </c>
      <c r="P58" s="358" t="e">
        <f>IF(P59=12-#REF!+1,"Start-monat","")</f>
        <v>#REF!</v>
      </c>
      <c r="Q58" s="358" t="e">
        <f>IF(Q59=12-#REF!+1,"Start-monat","")</f>
        <v>#REF!</v>
      </c>
      <c r="R58" s="358" t="e">
        <f>IF(R59=12-#REF!+1,"Start-monat","")</f>
        <v>#REF!</v>
      </c>
      <c r="S58" s="358" t="e">
        <f>IF(S59=12-#REF!+1,"Start-monat","")</f>
        <v>#REF!</v>
      </c>
      <c r="T58" s="358" t="e">
        <f>IF(T59=12-#REF!+1,"Start-monat","")</f>
        <v>#REF!</v>
      </c>
      <c r="U58" s="358" t="e">
        <f>IF(U59=12-#REF!+1,"Start-monat","")</f>
        <v>#REF!</v>
      </c>
      <c r="V58" s="358" t="e">
        <f>IF(V59=12-#REF!+1,"Start-monat","")</f>
        <v>#REF!</v>
      </c>
      <c r="W58" s="358" t="e">
        <f>IF(W59=12-#REF!+1,"Start-monat","")</f>
        <v>#REF!</v>
      </c>
      <c r="X58" s="358" t="e">
        <f>IF(X59=12-#REF!+1,"Start-monat","")</f>
        <v>#REF!</v>
      </c>
      <c r="Y58" s="358" t="e">
        <f>IF(Y59=12-#REF!+1,"Start-monat","")</f>
        <v>#REF!</v>
      </c>
      <c r="Z58" s="358" t="e">
        <f>IF(Z59=12-#REF!+1,"Start-monat","")</f>
        <v>#REF!</v>
      </c>
      <c r="AA58" s="358" t="e">
        <f>IF(AA59=12-#REF!+1,"Start-monat","")</f>
        <v>#REF!</v>
      </c>
      <c r="AB58" s="358" t="e">
        <f>IF(AB59=12-#REF!+1,"Start-monat","")</f>
        <v>#REF!</v>
      </c>
      <c r="AC58" s="358" t="e">
        <f>IF(AC59=12-#REF!+1,"Start-monat","")</f>
        <v>#REF!</v>
      </c>
      <c r="AD58" s="358" t="e">
        <f>IF(AD59=12-#REF!+1,"Start-monat","")</f>
        <v>#REF!</v>
      </c>
      <c r="AE58" s="358" t="e">
        <f>IF(AE59=12-#REF!+1,"Start-monat","")</f>
        <v>#REF!</v>
      </c>
      <c r="AF58" s="358" t="e">
        <f>IF(AF59=12-#REF!+1,"Start-monat","")</f>
        <v>#REF!</v>
      </c>
      <c r="AG58" s="358" t="e">
        <f>IF(AG59=12-#REF!+1,"Start-monat","")</f>
        <v>#REF!</v>
      </c>
      <c r="AH58" s="358" t="e">
        <f>IF(AH59=12-#REF!+1,"Start-monat","")</f>
        <v>#REF!</v>
      </c>
      <c r="AI58" s="358" t="e">
        <f>IF(AI59=12-#REF!+1,"Start-monat","")</f>
        <v>#REF!</v>
      </c>
      <c r="AJ58" s="358" t="e">
        <f>IF(AJ59=12-#REF!+1,"Start-monat","")</f>
        <v>#REF!</v>
      </c>
      <c r="AK58" s="358" t="e">
        <f>IF(AK59=12-#REF!+1,"Start-monat","")</f>
        <v>#REF!</v>
      </c>
      <c r="AL58" s="358" t="e">
        <f>IF(AL59=12-#REF!+1,"Start-monat","")</f>
        <v>#REF!</v>
      </c>
      <c r="AM58" s="359" t="e">
        <f>IF(AM59=12-#REF!+1,"Start-monat","")</f>
        <v>#REF!</v>
      </c>
    </row>
    <row r="59" spans="1:39" ht="16.5" thickBot="1">
      <c r="B59" s="339" t="s">
        <v>23</v>
      </c>
      <c r="C59" s="375"/>
      <c r="D59" s="348">
        <v>1</v>
      </c>
      <c r="E59" s="349">
        <f t="shared" ref="E59:AM59" si="4">D59+1</f>
        <v>2</v>
      </c>
      <c r="F59" s="349">
        <f t="shared" si="4"/>
        <v>3</v>
      </c>
      <c r="G59" s="349">
        <f t="shared" si="4"/>
        <v>4</v>
      </c>
      <c r="H59" s="349">
        <f t="shared" si="4"/>
        <v>5</v>
      </c>
      <c r="I59" s="349">
        <f t="shared" si="4"/>
        <v>6</v>
      </c>
      <c r="J59" s="349">
        <f t="shared" si="4"/>
        <v>7</v>
      </c>
      <c r="K59" s="349">
        <f t="shared" si="4"/>
        <v>8</v>
      </c>
      <c r="L59" s="349">
        <f t="shared" si="4"/>
        <v>9</v>
      </c>
      <c r="M59" s="349">
        <f t="shared" si="4"/>
        <v>10</v>
      </c>
      <c r="N59" s="349">
        <f t="shared" si="4"/>
        <v>11</v>
      </c>
      <c r="O59" s="349">
        <f t="shared" si="4"/>
        <v>12</v>
      </c>
      <c r="P59" s="349">
        <f t="shared" si="4"/>
        <v>13</v>
      </c>
      <c r="Q59" s="349">
        <f t="shared" si="4"/>
        <v>14</v>
      </c>
      <c r="R59" s="349">
        <f t="shared" si="4"/>
        <v>15</v>
      </c>
      <c r="S59" s="349">
        <f t="shared" si="4"/>
        <v>16</v>
      </c>
      <c r="T59" s="349">
        <f t="shared" si="4"/>
        <v>17</v>
      </c>
      <c r="U59" s="349">
        <f t="shared" si="4"/>
        <v>18</v>
      </c>
      <c r="V59" s="349">
        <f t="shared" si="4"/>
        <v>19</v>
      </c>
      <c r="W59" s="349">
        <f t="shared" si="4"/>
        <v>20</v>
      </c>
      <c r="X59" s="349">
        <f t="shared" si="4"/>
        <v>21</v>
      </c>
      <c r="Y59" s="349">
        <f t="shared" si="4"/>
        <v>22</v>
      </c>
      <c r="Z59" s="349">
        <f t="shared" si="4"/>
        <v>23</v>
      </c>
      <c r="AA59" s="349">
        <f t="shared" si="4"/>
        <v>24</v>
      </c>
      <c r="AB59" s="349">
        <f t="shared" si="4"/>
        <v>25</v>
      </c>
      <c r="AC59" s="349">
        <f t="shared" si="4"/>
        <v>26</v>
      </c>
      <c r="AD59" s="349">
        <f t="shared" si="4"/>
        <v>27</v>
      </c>
      <c r="AE59" s="349">
        <f t="shared" si="4"/>
        <v>28</v>
      </c>
      <c r="AF59" s="349">
        <f t="shared" si="4"/>
        <v>29</v>
      </c>
      <c r="AG59" s="349">
        <f t="shared" si="4"/>
        <v>30</v>
      </c>
      <c r="AH59" s="349">
        <f t="shared" si="4"/>
        <v>31</v>
      </c>
      <c r="AI59" s="349">
        <f t="shared" si="4"/>
        <v>32</v>
      </c>
      <c r="AJ59" s="349">
        <f t="shared" si="4"/>
        <v>33</v>
      </c>
      <c r="AK59" s="349">
        <f t="shared" si="4"/>
        <v>34</v>
      </c>
      <c r="AL59" s="349">
        <f t="shared" si="4"/>
        <v>35</v>
      </c>
      <c r="AM59" s="350">
        <f t="shared" si="4"/>
        <v>36</v>
      </c>
    </row>
    <row r="60" spans="1:39" ht="31.5">
      <c r="B60" s="339" t="s">
        <v>1417</v>
      </c>
      <c r="C60" s="375" t="s">
        <v>24</v>
      </c>
      <c r="D60" s="351" t="e">
        <f>IF(D$5&lt;12-#REF!+Kapitalbedarfsplanung!#REF!,0,IF('Kalk. int.'!D$5&gt;12-#REF!+Kapitalbedarfsplanung!#REF!,0,Kapitalbedarfsplanung!$D32))</f>
        <v>#REF!</v>
      </c>
      <c r="E60" s="161" t="e">
        <f>IF(E$5&lt;12-#REF!+Kapitalbedarfsplanung!#REF!,0,IF('Kalk. int.'!E$5&gt;12-#REF!+Kapitalbedarfsplanung!#REF!,0,Kapitalbedarfsplanung!$D32))</f>
        <v>#REF!</v>
      </c>
      <c r="F60" s="161" t="e">
        <f>IF(F$5&lt;12-#REF!+Kapitalbedarfsplanung!#REF!,0,IF('Kalk. int.'!F$5&gt;12-#REF!+Kapitalbedarfsplanung!#REF!,0,Kapitalbedarfsplanung!$D32))</f>
        <v>#REF!</v>
      </c>
      <c r="G60" s="161" t="e">
        <f>IF(G$5&lt;12-#REF!+Kapitalbedarfsplanung!#REF!,0,IF('Kalk. int.'!G$5&gt;12-#REF!+Kapitalbedarfsplanung!#REF!,0,Kapitalbedarfsplanung!$D32))</f>
        <v>#REF!</v>
      </c>
      <c r="H60" s="161" t="e">
        <f>IF(H$5&lt;12-#REF!+Kapitalbedarfsplanung!#REF!,0,IF('Kalk. int.'!H$5&gt;12-#REF!+Kapitalbedarfsplanung!#REF!,0,Kapitalbedarfsplanung!$D32))</f>
        <v>#REF!</v>
      </c>
      <c r="I60" s="161" t="e">
        <f>IF(I$5&lt;12-#REF!+Kapitalbedarfsplanung!#REF!,0,IF('Kalk. int.'!I$5&gt;12-#REF!+Kapitalbedarfsplanung!#REF!,0,Kapitalbedarfsplanung!$D32))</f>
        <v>#REF!</v>
      </c>
      <c r="J60" s="161" t="e">
        <f>IF(J$5&lt;12-#REF!+Kapitalbedarfsplanung!#REF!,0,IF('Kalk. int.'!J$5&gt;12-#REF!+Kapitalbedarfsplanung!#REF!,0,Kapitalbedarfsplanung!$D32))</f>
        <v>#REF!</v>
      </c>
      <c r="K60" s="161" t="e">
        <f>IF(K$5&lt;12-#REF!+Kapitalbedarfsplanung!#REF!,0,IF('Kalk. int.'!K$5&gt;12-#REF!+Kapitalbedarfsplanung!#REF!,0,Kapitalbedarfsplanung!$D32))</f>
        <v>#REF!</v>
      </c>
      <c r="L60" s="161" t="e">
        <f>IF(L$5&lt;12-#REF!+Kapitalbedarfsplanung!#REF!,0,IF('Kalk. int.'!L$5&gt;12-#REF!+Kapitalbedarfsplanung!#REF!,0,Kapitalbedarfsplanung!$D32))</f>
        <v>#REF!</v>
      </c>
      <c r="M60" s="161" t="e">
        <f>IF(M$5&lt;12-#REF!+Kapitalbedarfsplanung!#REF!,0,IF('Kalk. int.'!M$5&gt;12-#REF!+Kapitalbedarfsplanung!#REF!,0,Kapitalbedarfsplanung!$D32))</f>
        <v>#REF!</v>
      </c>
      <c r="N60" s="161" t="e">
        <f>IF(N$5&lt;12-#REF!+Kapitalbedarfsplanung!#REF!,0,IF('Kalk. int.'!N$5&gt;12-#REF!+Kapitalbedarfsplanung!#REF!,0,Kapitalbedarfsplanung!$D32))</f>
        <v>#REF!</v>
      </c>
      <c r="O60" s="161" t="e">
        <f>IF(O$5&lt;12-#REF!+Kapitalbedarfsplanung!#REF!,0,IF('Kalk. int.'!O$5&gt;12-#REF!+Kapitalbedarfsplanung!#REF!,0,Kapitalbedarfsplanung!$D32))</f>
        <v>#REF!</v>
      </c>
      <c r="P60" s="161" t="e">
        <f>IF(P$5&lt;12-#REF!+Kapitalbedarfsplanung!#REF!,0,IF('Kalk. int.'!P$5&gt;12-#REF!+Kapitalbedarfsplanung!#REF!,0,Kapitalbedarfsplanung!$D32))</f>
        <v>#REF!</v>
      </c>
      <c r="Q60" s="161" t="e">
        <f>IF(Q$5&lt;12-#REF!+Kapitalbedarfsplanung!#REF!,0,IF('Kalk. int.'!Q$5&gt;12-#REF!+Kapitalbedarfsplanung!#REF!,0,Kapitalbedarfsplanung!$D32))</f>
        <v>#REF!</v>
      </c>
      <c r="R60" s="161" t="e">
        <f>IF(R$5&lt;12-#REF!+Kapitalbedarfsplanung!#REF!,0,IF('Kalk. int.'!R$5&gt;12-#REF!+Kapitalbedarfsplanung!#REF!,0,Kapitalbedarfsplanung!$D32))</f>
        <v>#REF!</v>
      </c>
      <c r="S60" s="161" t="e">
        <f>IF(S$5&lt;12-#REF!+Kapitalbedarfsplanung!#REF!,0,IF('Kalk. int.'!S$5&gt;12-#REF!+Kapitalbedarfsplanung!#REF!,0,Kapitalbedarfsplanung!$D32))</f>
        <v>#REF!</v>
      </c>
      <c r="T60" s="161" t="e">
        <f>IF(T$5&lt;12-#REF!+Kapitalbedarfsplanung!#REF!,0,IF('Kalk. int.'!T$5&gt;12-#REF!+Kapitalbedarfsplanung!#REF!,0,Kapitalbedarfsplanung!$D32))</f>
        <v>#REF!</v>
      </c>
      <c r="U60" s="161" t="e">
        <f>IF(U$5&lt;12-#REF!+Kapitalbedarfsplanung!#REF!,0,IF('Kalk. int.'!U$5&gt;12-#REF!+Kapitalbedarfsplanung!#REF!,0,Kapitalbedarfsplanung!$D32))</f>
        <v>#REF!</v>
      </c>
      <c r="V60" s="161" t="e">
        <f>IF(V$5&lt;12-#REF!+Kapitalbedarfsplanung!#REF!,0,IF('Kalk. int.'!V$5&gt;12-#REF!+Kapitalbedarfsplanung!#REF!,0,Kapitalbedarfsplanung!$D32))</f>
        <v>#REF!</v>
      </c>
      <c r="W60" s="161" t="e">
        <f>IF(W$5&lt;12-#REF!+Kapitalbedarfsplanung!#REF!,0,IF('Kalk. int.'!W$5&gt;12-#REF!+Kapitalbedarfsplanung!#REF!,0,Kapitalbedarfsplanung!$D32))</f>
        <v>#REF!</v>
      </c>
      <c r="X60" s="161" t="e">
        <f>IF(X$5&lt;12-#REF!+Kapitalbedarfsplanung!#REF!,0,IF('Kalk. int.'!X$5&gt;12-#REF!+Kapitalbedarfsplanung!#REF!,0,Kapitalbedarfsplanung!$D32))</f>
        <v>#REF!</v>
      </c>
      <c r="Y60" s="161" t="e">
        <f>IF(Y$5&lt;12-#REF!+Kapitalbedarfsplanung!#REF!,0,IF('Kalk. int.'!Y$5&gt;12-#REF!+Kapitalbedarfsplanung!#REF!,0,Kapitalbedarfsplanung!$D32))</f>
        <v>#REF!</v>
      </c>
      <c r="Z60" s="161" t="e">
        <f>IF(Z$5&lt;12-#REF!+Kapitalbedarfsplanung!#REF!,0,IF('Kalk. int.'!Z$5&gt;12-#REF!+Kapitalbedarfsplanung!#REF!,0,Kapitalbedarfsplanung!$D32))</f>
        <v>#REF!</v>
      </c>
      <c r="AA60" s="161" t="e">
        <f>IF(AA$5&lt;12-#REF!+Kapitalbedarfsplanung!#REF!,0,IF('Kalk. int.'!AA$5&gt;12-#REF!+Kapitalbedarfsplanung!#REF!,0,Kapitalbedarfsplanung!$D32))</f>
        <v>#REF!</v>
      </c>
      <c r="AB60" s="161" t="e">
        <f>IF(AB$5&lt;12-#REF!+Kapitalbedarfsplanung!#REF!,0,IF('Kalk. int.'!AB$5&gt;12-#REF!+Kapitalbedarfsplanung!#REF!,0,Kapitalbedarfsplanung!$D32))</f>
        <v>#REF!</v>
      </c>
      <c r="AC60" s="161" t="e">
        <f>IF(AC$5&lt;12-#REF!+Kapitalbedarfsplanung!#REF!,0,IF('Kalk. int.'!AC$5&gt;12-#REF!+Kapitalbedarfsplanung!#REF!,0,Kapitalbedarfsplanung!$D32))</f>
        <v>#REF!</v>
      </c>
      <c r="AD60" s="161" t="e">
        <f>IF(AD$5&lt;12-#REF!+Kapitalbedarfsplanung!#REF!,0,IF('Kalk. int.'!AD$5&gt;12-#REF!+Kapitalbedarfsplanung!#REF!,0,Kapitalbedarfsplanung!$D32))</f>
        <v>#REF!</v>
      </c>
      <c r="AE60" s="161" t="e">
        <f>IF(AE$5&lt;12-#REF!+Kapitalbedarfsplanung!#REF!,0,IF('Kalk. int.'!AE$5&gt;12-#REF!+Kapitalbedarfsplanung!#REF!,0,Kapitalbedarfsplanung!$D32))</f>
        <v>#REF!</v>
      </c>
      <c r="AF60" s="161" t="e">
        <f>IF(AF$5&lt;12-#REF!+Kapitalbedarfsplanung!#REF!,0,IF('Kalk. int.'!AF$5&gt;12-#REF!+Kapitalbedarfsplanung!#REF!,0,Kapitalbedarfsplanung!$D32))</f>
        <v>#REF!</v>
      </c>
      <c r="AG60" s="161" t="e">
        <f>IF(AG$5&lt;12-#REF!+Kapitalbedarfsplanung!#REF!,0,IF('Kalk. int.'!AG$5&gt;12-#REF!+Kapitalbedarfsplanung!#REF!,0,Kapitalbedarfsplanung!$D32))</f>
        <v>#REF!</v>
      </c>
      <c r="AH60" s="161" t="e">
        <f>IF(AH$5&lt;12-#REF!+Kapitalbedarfsplanung!#REF!,0,IF('Kalk. int.'!AH$5&gt;12-#REF!+Kapitalbedarfsplanung!#REF!,0,Kapitalbedarfsplanung!$D32))</f>
        <v>#REF!</v>
      </c>
      <c r="AI60" s="161" t="e">
        <f>IF(AI$5&lt;12-#REF!+Kapitalbedarfsplanung!#REF!,0,IF('Kalk. int.'!AI$5&gt;12-#REF!+Kapitalbedarfsplanung!#REF!,0,Kapitalbedarfsplanung!$D32))</f>
        <v>#REF!</v>
      </c>
      <c r="AJ60" s="161" t="e">
        <f>IF(AJ$5&lt;12-#REF!+Kapitalbedarfsplanung!#REF!,0,IF('Kalk. int.'!AJ$5&gt;12-#REF!+Kapitalbedarfsplanung!#REF!,0,Kapitalbedarfsplanung!$D32))</f>
        <v>#REF!</v>
      </c>
      <c r="AK60" s="161" t="e">
        <f>IF(AK$5&lt;12-#REF!+Kapitalbedarfsplanung!#REF!,0,IF('Kalk. int.'!AK$5&gt;12-#REF!+Kapitalbedarfsplanung!#REF!,0,Kapitalbedarfsplanung!$D32))</f>
        <v>#REF!</v>
      </c>
      <c r="AL60" s="161" t="e">
        <f>IF(AL$5&lt;12-#REF!+Kapitalbedarfsplanung!#REF!,0,IF('Kalk. int.'!AL$5&gt;12-#REF!+Kapitalbedarfsplanung!#REF!,0,Kapitalbedarfsplanung!$D32))</f>
        <v>#REF!</v>
      </c>
      <c r="AM60" s="352" t="e">
        <f>IF(AM$5&lt;12-#REF!+Kapitalbedarfsplanung!#REF!,0,IF('Kalk. int.'!AM$5&gt;12-#REF!+Kapitalbedarfsplanung!#REF!,0,Kapitalbedarfsplanung!$D32))</f>
        <v>#REF!</v>
      </c>
    </row>
    <row r="61" spans="1:39" ht="31.5">
      <c r="B61" s="339" t="s">
        <v>25</v>
      </c>
      <c r="C61" s="375" t="s">
        <v>26</v>
      </c>
      <c r="D61" s="351" t="e">
        <f>IF(D$5&lt;12-#REF!+Kapitalbedarfsplanung!#REF!,0,IF('Kalk. int.'!D$5&gt;12-#REF!+Kapitalbedarfsplanung!#REF!,0,Kapitalbedarfsplanung!$D33))</f>
        <v>#REF!</v>
      </c>
      <c r="E61" s="161" t="e">
        <f>IF(E$5&lt;12-#REF!+Kapitalbedarfsplanung!#REF!,0,IF('Kalk. int.'!E$5&gt;12-#REF!+Kapitalbedarfsplanung!#REF!,0,Kapitalbedarfsplanung!$D33))</f>
        <v>#REF!</v>
      </c>
      <c r="F61" s="161" t="e">
        <f>IF(F$5&lt;12-#REF!+Kapitalbedarfsplanung!#REF!,0,IF('Kalk. int.'!F$5&gt;12-#REF!+Kapitalbedarfsplanung!#REF!,0,Kapitalbedarfsplanung!$D33))</f>
        <v>#REF!</v>
      </c>
      <c r="G61" s="161" t="e">
        <f>IF(G$5&lt;12-#REF!+Kapitalbedarfsplanung!#REF!,0,IF('Kalk. int.'!G$5&gt;12-#REF!+Kapitalbedarfsplanung!#REF!,0,Kapitalbedarfsplanung!$D33))</f>
        <v>#REF!</v>
      </c>
      <c r="H61" s="161" t="e">
        <f>IF(H$5&lt;12-#REF!+Kapitalbedarfsplanung!#REF!,0,IF('Kalk. int.'!H$5&gt;12-#REF!+Kapitalbedarfsplanung!#REF!,0,Kapitalbedarfsplanung!$D33))</f>
        <v>#REF!</v>
      </c>
      <c r="I61" s="161" t="e">
        <f>IF(I$5&lt;12-#REF!+Kapitalbedarfsplanung!#REF!,0,IF('Kalk. int.'!I$5&gt;12-#REF!+Kapitalbedarfsplanung!#REF!,0,Kapitalbedarfsplanung!$D33))</f>
        <v>#REF!</v>
      </c>
      <c r="J61" s="161" t="e">
        <f>IF(J$5&lt;12-#REF!+Kapitalbedarfsplanung!#REF!,0,IF('Kalk. int.'!J$5&gt;12-#REF!+Kapitalbedarfsplanung!#REF!,0,Kapitalbedarfsplanung!$D33))</f>
        <v>#REF!</v>
      </c>
      <c r="K61" s="161" t="e">
        <f>IF(K$5&lt;12-#REF!+Kapitalbedarfsplanung!#REF!,0,IF('Kalk. int.'!K$5&gt;12-#REF!+Kapitalbedarfsplanung!#REF!,0,Kapitalbedarfsplanung!$D33))</f>
        <v>#REF!</v>
      </c>
      <c r="L61" s="161" t="e">
        <f>IF(L$5&lt;12-#REF!+Kapitalbedarfsplanung!#REF!,0,IF('Kalk. int.'!L$5&gt;12-#REF!+Kapitalbedarfsplanung!#REF!,0,Kapitalbedarfsplanung!$D33))</f>
        <v>#REF!</v>
      </c>
      <c r="M61" s="161" t="e">
        <f>IF(M$5&lt;12-#REF!+Kapitalbedarfsplanung!#REF!,0,IF('Kalk. int.'!M$5&gt;12-#REF!+Kapitalbedarfsplanung!#REF!,0,Kapitalbedarfsplanung!$D33))</f>
        <v>#REF!</v>
      </c>
      <c r="N61" s="161" t="e">
        <f>IF(N$5&lt;12-#REF!+Kapitalbedarfsplanung!#REF!,0,IF('Kalk. int.'!N$5&gt;12-#REF!+Kapitalbedarfsplanung!#REF!,0,Kapitalbedarfsplanung!$D33))</f>
        <v>#REF!</v>
      </c>
      <c r="O61" s="161" t="e">
        <f>IF(O$5&lt;12-#REF!+Kapitalbedarfsplanung!#REF!,0,IF('Kalk. int.'!O$5&gt;12-#REF!+Kapitalbedarfsplanung!#REF!,0,Kapitalbedarfsplanung!$D33))</f>
        <v>#REF!</v>
      </c>
      <c r="P61" s="161" t="e">
        <f>IF(P$5&lt;12-#REF!+Kapitalbedarfsplanung!#REF!,0,IF('Kalk. int.'!P$5&gt;12-#REF!+Kapitalbedarfsplanung!#REF!,0,Kapitalbedarfsplanung!$D33))</f>
        <v>#REF!</v>
      </c>
      <c r="Q61" s="161" t="e">
        <f>IF(Q$5&lt;12-#REF!+Kapitalbedarfsplanung!#REF!,0,IF('Kalk. int.'!Q$5&gt;12-#REF!+Kapitalbedarfsplanung!#REF!,0,Kapitalbedarfsplanung!$D33))</f>
        <v>#REF!</v>
      </c>
      <c r="R61" s="161" t="e">
        <f>IF(R$5&lt;12-#REF!+Kapitalbedarfsplanung!#REF!,0,IF('Kalk. int.'!R$5&gt;12-#REF!+Kapitalbedarfsplanung!#REF!,0,Kapitalbedarfsplanung!$D33))</f>
        <v>#REF!</v>
      </c>
      <c r="S61" s="161" t="e">
        <f>IF(S$5&lt;12-#REF!+Kapitalbedarfsplanung!#REF!,0,IF('Kalk. int.'!S$5&gt;12-#REF!+Kapitalbedarfsplanung!#REF!,0,Kapitalbedarfsplanung!$D33))</f>
        <v>#REF!</v>
      </c>
      <c r="T61" s="161" t="e">
        <f>IF(T$5&lt;12-#REF!+Kapitalbedarfsplanung!#REF!,0,IF('Kalk. int.'!T$5&gt;12-#REF!+Kapitalbedarfsplanung!#REF!,0,Kapitalbedarfsplanung!$D33))</f>
        <v>#REF!</v>
      </c>
      <c r="U61" s="161" t="e">
        <f>IF(U$5&lt;12-#REF!+Kapitalbedarfsplanung!#REF!,0,IF('Kalk. int.'!U$5&gt;12-#REF!+Kapitalbedarfsplanung!#REF!,0,Kapitalbedarfsplanung!$D33))</f>
        <v>#REF!</v>
      </c>
      <c r="V61" s="161" t="e">
        <f>IF(V$5&lt;12-#REF!+Kapitalbedarfsplanung!#REF!,0,IF('Kalk. int.'!V$5&gt;12-#REF!+Kapitalbedarfsplanung!#REF!,0,Kapitalbedarfsplanung!$D33))</f>
        <v>#REF!</v>
      </c>
      <c r="W61" s="161" t="e">
        <f>IF(W$5&lt;12-#REF!+Kapitalbedarfsplanung!#REF!,0,IF('Kalk. int.'!W$5&gt;12-#REF!+Kapitalbedarfsplanung!#REF!,0,Kapitalbedarfsplanung!$D33))</f>
        <v>#REF!</v>
      </c>
      <c r="X61" s="161" t="e">
        <f>IF(X$5&lt;12-#REF!+Kapitalbedarfsplanung!#REF!,0,IF('Kalk. int.'!X$5&gt;12-#REF!+Kapitalbedarfsplanung!#REF!,0,Kapitalbedarfsplanung!$D33))</f>
        <v>#REF!</v>
      </c>
      <c r="Y61" s="161" t="e">
        <f>IF(Y$5&lt;12-#REF!+Kapitalbedarfsplanung!#REF!,0,IF('Kalk. int.'!Y$5&gt;12-#REF!+Kapitalbedarfsplanung!#REF!,0,Kapitalbedarfsplanung!$D33))</f>
        <v>#REF!</v>
      </c>
      <c r="Z61" s="161" t="e">
        <f>IF(Z$5&lt;12-#REF!+Kapitalbedarfsplanung!#REF!,0,IF('Kalk. int.'!Z$5&gt;12-#REF!+Kapitalbedarfsplanung!#REF!,0,Kapitalbedarfsplanung!$D33))</f>
        <v>#REF!</v>
      </c>
      <c r="AA61" s="161" t="e">
        <f>IF(AA$5&lt;12-#REF!+Kapitalbedarfsplanung!#REF!,0,IF('Kalk. int.'!AA$5&gt;12-#REF!+Kapitalbedarfsplanung!#REF!,0,Kapitalbedarfsplanung!$D33))</f>
        <v>#REF!</v>
      </c>
      <c r="AB61" s="161" t="e">
        <f>IF(AB$5&lt;12-#REF!+Kapitalbedarfsplanung!#REF!,0,IF('Kalk. int.'!AB$5&gt;12-#REF!+Kapitalbedarfsplanung!#REF!,0,Kapitalbedarfsplanung!$D33))</f>
        <v>#REF!</v>
      </c>
      <c r="AC61" s="161" t="e">
        <f>IF(AC$5&lt;12-#REF!+Kapitalbedarfsplanung!#REF!,0,IF('Kalk. int.'!AC$5&gt;12-#REF!+Kapitalbedarfsplanung!#REF!,0,Kapitalbedarfsplanung!$D33))</f>
        <v>#REF!</v>
      </c>
      <c r="AD61" s="161" t="e">
        <f>IF(AD$5&lt;12-#REF!+Kapitalbedarfsplanung!#REF!,0,IF('Kalk. int.'!AD$5&gt;12-#REF!+Kapitalbedarfsplanung!#REF!,0,Kapitalbedarfsplanung!$D33))</f>
        <v>#REF!</v>
      </c>
      <c r="AE61" s="161" t="e">
        <f>IF(AE$5&lt;12-#REF!+Kapitalbedarfsplanung!#REF!,0,IF('Kalk. int.'!AE$5&gt;12-#REF!+Kapitalbedarfsplanung!#REF!,0,Kapitalbedarfsplanung!$D33))</f>
        <v>#REF!</v>
      </c>
      <c r="AF61" s="161" t="e">
        <f>IF(AF$5&lt;12-#REF!+Kapitalbedarfsplanung!#REF!,0,IF('Kalk. int.'!AF$5&gt;12-#REF!+Kapitalbedarfsplanung!#REF!,0,Kapitalbedarfsplanung!$D33))</f>
        <v>#REF!</v>
      </c>
      <c r="AG61" s="161" t="e">
        <f>IF(AG$5&lt;12-#REF!+Kapitalbedarfsplanung!#REF!,0,IF('Kalk. int.'!AG$5&gt;12-#REF!+Kapitalbedarfsplanung!#REF!,0,Kapitalbedarfsplanung!$D33))</f>
        <v>#REF!</v>
      </c>
      <c r="AH61" s="161" t="e">
        <f>IF(AH$5&lt;12-#REF!+Kapitalbedarfsplanung!#REF!,0,IF('Kalk. int.'!AH$5&gt;12-#REF!+Kapitalbedarfsplanung!#REF!,0,Kapitalbedarfsplanung!$D33))</f>
        <v>#REF!</v>
      </c>
      <c r="AI61" s="161" t="e">
        <f>IF(AI$5&lt;12-#REF!+Kapitalbedarfsplanung!#REF!,0,IF('Kalk. int.'!AI$5&gt;12-#REF!+Kapitalbedarfsplanung!#REF!,0,Kapitalbedarfsplanung!$D33))</f>
        <v>#REF!</v>
      </c>
      <c r="AJ61" s="161" t="e">
        <f>IF(AJ$5&lt;12-#REF!+Kapitalbedarfsplanung!#REF!,0,IF('Kalk. int.'!AJ$5&gt;12-#REF!+Kapitalbedarfsplanung!#REF!,0,Kapitalbedarfsplanung!$D33))</f>
        <v>#REF!</v>
      </c>
      <c r="AK61" s="161" t="e">
        <f>IF(AK$5&lt;12-#REF!+Kapitalbedarfsplanung!#REF!,0,IF('Kalk. int.'!AK$5&gt;12-#REF!+Kapitalbedarfsplanung!#REF!,0,Kapitalbedarfsplanung!$D33))</f>
        <v>#REF!</v>
      </c>
      <c r="AL61" s="161" t="e">
        <f>IF(AL$5&lt;12-#REF!+Kapitalbedarfsplanung!#REF!,0,IF('Kalk. int.'!AL$5&gt;12-#REF!+Kapitalbedarfsplanung!#REF!,0,Kapitalbedarfsplanung!$D33))</f>
        <v>#REF!</v>
      </c>
      <c r="AM61" s="352" t="e">
        <f>IF(AM$5&lt;12-#REF!+Kapitalbedarfsplanung!#REF!,0,IF('Kalk. int.'!AM$5&gt;12-#REF!+Kapitalbedarfsplanung!#REF!,0,Kapitalbedarfsplanung!$D33))</f>
        <v>#REF!</v>
      </c>
    </row>
    <row r="62" spans="1:39" ht="32.25" thickBot="1">
      <c r="B62" s="347" t="s">
        <v>1418</v>
      </c>
      <c r="C62" s="375" t="s">
        <v>27</v>
      </c>
      <c r="D62" s="351" t="e">
        <f>IF(D$5&lt;12-#REF!+Kapitalbedarfsplanung!#REF!,0,IF('Kalk. int.'!D$5&gt;12-#REF!+Kapitalbedarfsplanung!#REF!,0,Kapitalbedarfsplanung!$D34))</f>
        <v>#REF!</v>
      </c>
      <c r="E62" s="161" t="e">
        <f>IF(E$5&lt;12-#REF!+Kapitalbedarfsplanung!#REF!,0,IF('Kalk. int.'!E$5&gt;12-#REF!+Kapitalbedarfsplanung!#REF!,0,Kapitalbedarfsplanung!$D34))</f>
        <v>#REF!</v>
      </c>
      <c r="F62" s="161" t="e">
        <f>IF(F$5&lt;12-#REF!+Kapitalbedarfsplanung!#REF!,0,IF('Kalk. int.'!F$5&gt;12-#REF!+Kapitalbedarfsplanung!#REF!,0,Kapitalbedarfsplanung!$D34))</f>
        <v>#REF!</v>
      </c>
      <c r="G62" s="161" t="e">
        <f>IF(G$5&lt;12-#REF!+Kapitalbedarfsplanung!#REF!,0,IF('Kalk. int.'!G$5&gt;12-#REF!+Kapitalbedarfsplanung!#REF!,0,Kapitalbedarfsplanung!$D34))</f>
        <v>#REF!</v>
      </c>
      <c r="H62" s="161" t="e">
        <f>IF(H$5&lt;12-#REF!+Kapitalbedarfsplanung!#REF!,0,IF('Kalk. int.'!H$5&gt;12-#REF!+Kapitalbedarfsplanung!#REF!,0,Kapitalbedarfsplanung!$D34))</f>
        <v>#REF!</v>
      </c>
      <c r="I62" s="161" t="e">
        <f>IF(I$5&lt;12-#REF!+Kapitalbedarfsplanung!#REF!,0,IF('Kalk. int.'!I$5&gt;12-#REF!+Kapitalbedarfsplanung!#REF!,0,Kapitalbedarfsplanung!$D34))</f>
        <v>#REF!</v>
      </c>
      <c r="J62" s="161" t="e">
        <f>IF(J$5&lt;12-#REF!+Kapitalbedarfsplanung!#REF!,0,IF('Kalk. int.'!J$5&gt;12-#REF!+Kapitalbedarfsplanung!#REF!,0,Kapitalbedarfsplanung!$D34))</f>
        <v>#REF!</v>
      </c>
      <c r="K62" s="161" t="e">
        <f>IF(K$5&lt;12-#REF!+Kapitalbedarfsplanung!#REF!,0,IF('Kalk. int.'!K$5&gt;12-#REF!+Kapitalbedarfsplanung!#REF!,0,Kapitalbedarfsplanung!$D34))</f>
        <v>#REF!</v>
      </c>
      <c r="L62" s="161" t="e">
        <f>IF(L$5&lt;12-#REF!+Kapitalbedarfsplanung!#REF!,0,IF('Kalk. int.'!L$5&gt;12-#REF!+Kapitalbedarfsplanung!#REF!,0,Kapitalbedarfsplanung!$D34))</f>
        <v>#REF!</v>
      </c>
      <c r="M62" s="161" t="e">
        <f>IF(M$5&lt;12-#REF!+Kapitalbedarfsplanung!#REF!,0,IF('Kalk. int.'!M$5&gt;12-#REF!+Kapitalbedarfsplanung!#REF!,0,Kapitalbedarfsplanung!$D34))</f>
        <v>#REF!</v>
      </c>
      <c r="N62" s="161" t="e">
        <f>IF(N$5&lt;12-#REF!+Kapitalbedarfsplanung!#REF!,0,IF('Kalk. int.'!N$5&gt;12-#REF!+Kapitalbedarfsplanung!#REF!,0,Kapitalbedarfsplanung!$D34))</f>
        <v>#REF!</v>
      </c>
      <c r="O62" s="161" t="e">
        <f>IF(O$5&lt;12-#REF!+Kapitalbedarfsplanung!#REF!,0,IF('Kalk. int.'!O$5&gt;12-#REF!+Kapitalbedarfsplanung!#REF!,0,Kapitalbedarfsplanung!$D34))</f>
        <v>#REF!</v>
      </c>
      <c r="P62" s="161" t="e">
        <f>IF(P$5&lt;12-#REF!+Kapitalbedarfsplanung!#REF!,0,IF('Kalk. int.'!P$5&gt;12-#REF!+Kapitalbedarfsplanung!#REF!,0,Kapitalbedarfsplanung!$D34))</f>
        <v>#REF!</v>
      </c>
      <c r="Q62" s="161" t="e">
        <f>IF(Q$5&lt;12-#REF!+Kapitalbedarfsplanung!#REF!,0,IF('Kalk. int.'!Q$5&gt;12-#REF!+Kapitalbedarfsplanung!#REF!,0,Kapitalbedarfsplanung!$D34))</f>
        <v>#REF!</v>
      </c>
      <c r="R62" s="161" t="e">
        <f>IF(R$5&lt;12-#REF!+Kapitalbedarfsplanung!#REF!,0,IF('Kalk. int.'!R$5&gt;12-#REF!+Kapitalbedarfsplanung!#REF!,0,Kapitalbedarfsplanung!$D34))</f>
        <v>#REF!</v>
      </c>
      <c r="S62" s="161" t="e">
        <f>IF(S$5&lt;12-#REF!+Kapitalbedarfsplanung!#REF!,0,IF('Kalk. int.'!S$5&gt;12-#REF!+Kapitalbedarfsplanung!#REF!,0,Kapitalbedarfsplanung!$D34))</f>
        <v>#REF!</v>
      </c>
      <c r="T62" s="161" t="e">
        <f>IF(T$5&lt;12-#REF!+Kapitalbedarfsplanung!#REF!,0,IF('Kalk. int.'!T$5&gt;12-#REF!+Kapitalbedarfsplanung!#REF!,0,Kapitalbedarfsplanung!$D34))</f>
        <v>#REF!</v>
      </c>
      <c r="U62" s="161" t="e">
        <f>IF(U$5&lt;12-#REF!+Kapitalbedarfsplanung!#REF!,0,IF('Kalk. int.'!U$5&gt;12-#REF!+Kapitalbedarfsplanung!#REF!,0,Kapitalbedarfsplanung!$D34))</f>
        <v>#REF!</v>
      </c>
      <c r="V62" s="161" t="e">
        <f>IF(V$5&lt;12-#REF!+Kapitalbedarfsplanung!#REF!,0,IF('Kalk. int.'!V$5&gt;12-#REF!+Kapitalbedarfsplanung!#REF!,0,Kapitalbedarfsplanung!$D34))</f>
        <v>#REF!</v>
      </c>
      <c r="W62" s="161" t="e">
        <f>IF(W$5&lt;12-#REF!+Kapitalbedarfsplanung!#REF!,0,IF('Kalk. int.'!W$5&gt;12-#REF!+Kapitalbedarfsplanung!#REF!,0,Kapitalbedarfsplanung!$D34))</f>
        <v>#REF!</v>
      </c>
      <c r="X62" s="161" t="e">
        <f>IF(X$5&lt;12-#REF!+Kapitalbedarfsplanung!#REF!,0,IF('Kalk. int.'!X$5&gt;12-#REF!+Kapitalbedarfsplanung!#REF!,0,Kapitalbedarfsplanung!$D34))</f>
        <v>#REF!</v>
      </c>
      <c r="Y62" s="161" t="e">
        <f>IF(Y$5&lt;12-#REF!+Kapitalbedarfsplanung!#REF!,0,IF('Kalk. int.'!Y$5&gt;12-#REF!+Kapitalbedarfsplanung!#REF!,0,Kapitalbedarfsplanung!$D34))</f>
        <v>#REF!</v>
      </c>
      <c r="Z62" s="161" t="e">
        <f>IF(Z$5&lt;12-#REF!+Kapitalbedarfsplanung!#REF!,0,IF('Kalk. int.'!Z$5&gt;12-#REF!+Kapitalbedarfsplanung!#REF!,0,Kapitalbedarfsplanung!$D34))</f>
        <v>#REF!</v>
      </c>
      <c r="AA62" s="161" t="e">
        <f>IF(AA$5&lt;12-#REF!+Kapitalbedarfsplanung!#REF!,0,IF('Kalk. int.'!AA$5&gt;12-#REF!+Kapitalbedarfsplanung!#REF!,0,Kapitalbedarfsplanung!$D34))</f>
        <v>#REF!</v>
      </c>
      <c r="AB62" s="161" t="e">
        <f>IF(AB$5&lt;12-#REF!+Kapitalbedarfsplanung!#REF!,0,IF('Kalk. int.'!AB$5&gt;12-#REF!+Kapitalbedarfsplanung!#REF!,0,Kapitalbedarfsplanung!$D34))</f>
        <v>#REF!</v>
      </c>
      <c r="AC62" s="161" t="e">
        <f>IF(AC$5&lt;12-#REF!+Kapitalbedarfsplanung!#REF!,0,IF('Kalk. int.'!AC$5&gt;12-#REF!+Kapitalbedarfsplanung!#REF!,0,Kapitalbedarfsplanung!$D34))</f>
        <v>#REF!</v>
      </c>
      <c r="AD62" s="161" t="e">
        <f>IF(AD$5&lt;12-#REF!+Kapitalbedarfsplanung!#REF!,0,IF('Kalk. int.'!AD$5&gt;12-#REF!+Kapitalbedarfsplanung!#REF!,0,Kapitalbedarfsplanung!$D34))</f>
        <v>#REF!</v>
      </c>
      <c r="AE62" s="161" t="e">
        <f>IF(AE$5&lt;12-#REF!+Kapitalbedarfsplanung!#REF!,0,IF('Kalk. int.'!AE$5&gt;12-#REF!+Kapitalbedarfsplanung!#REF!,0,Kapitalbedarfsplanung!$D34))</f>
        <v>#REF!</v>
      </c>
      <c r="AF62" s="161" t="e">
        <f>IF(AF$5&lt;12-#REF!+Kapitalbedarfsplanung!#REF!,0,IF('Kalk. int.'!AF$5&gt;12-#REF!+Kapitalbedarfsplanung!#REF!,0,Kapitalbedarfsplanung!$D34))</f>
        <v>#REF!</v>
      </c>
      <c r="AG62" s="161" t="e">
        <f>IF(AG$5&lt;12-#REF!+Kapitalbedarfsplanung!#REF!,0,IF('Kalk. int.'!AG$5&gt;12-#REF!+Kapitalbedarfsplanung!#REF!,0,Kapitalbedarfsplanung!$D34))</f>
        <v>#REF!</v>
      </c>
      <c r="AH62" s="161" t="e">
        <f>IF(AH$5&lt;12-#REF!+Kapitalbedarfsplanung!#REF!,0,IF('Kalk. int.'!AH$5&gt;12-#REF!+Kapitalbedarfsplanung!#REF!,0,Kapitalbedarfsplanung!$D34))</f>
        <v>#REF!</v>
      </c>
      <c r="AI62" s="161" t="e">
        <f>IF(AI$5&lt;12-#REF!+Kapitalbedarfsplanung!#REF!,0,IF('Kalk. int.'!AI$5&gt;12-#REF!+Kapitalbedarfsplanung!#REF!,0,Kapitalbedarfsplanung!$D34))</f>
        <v>#REF!</v>
      </c>
      <c r="AJ62" s="161" t="e">
        <f>IF(AJ$5&lt;12-#REF!+Kapitalbedarfsplanung!#REF!,0,IF('Kalk. int.'!AJ$5&gt;12-#REF!+Kapitalbedarfsplanung!#REF!,0,Kapitalbedarfsplanung!$D34))</f>
        <v>#REF!</v>
      </c>
      <c r="AK62" s="161" t="e">
        <f>IF(AK$5&lt;12-#REF!+Kapitalbedarfsplanung!#REF!,0,IF('Kalk. int.'!AK$5&gt;12-#REF!+Kapitalbedarfsplanung!#REF!,0,Kapitalbedarfsplanung!$D34))</f>
        <v>#REF!</v>
      </c>
      <c r="AL62" s="161" t="e">
        <f>IF(AL$5&lt;12-#REF!+Kapitalbedarfsplanung!#REF!,0,IF('Kalk. int.'!AL$5&gt;12-#REF!+Kapitalbedarfsplanung!#REF!,0,Kapitalbedarfsplanung!$D34))</f>
        <v>#REF!</v>
      </c>
      <c r="AM62" s="352" t="e">
        <f>IF(AM$5&lt;12-#REF!+Kapitalbedarfsplanung!#REF!,0,IF('Kalk. int.'!AM$5&gt;12-#REF!+Kapitalbedarfsplanung!#REF!,0,Kapitalbedarfsplanung!$D34))</f>
        <v>#REF!</v>
      </c>
    </row>
    <row r="63" spans="1:39" ht="15.75">
      <c r="A63" s="19"/>
      <c r="B63" s="19"/>
      <c r="C63" s="375"/>
      <c r="D63" s="353"/>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59"/>
    </row>
    <row r="64" spans="1:39" ht="16.5" thickBot="1">
      <c r="A64" s="19"/>
      <c r="B64" s="19"/>
      <c r="C64" s="375"/>
      <c r="D64" s="353"/>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59"/>
    </row>
    <row r="65" spans="2:39" ht="16.5" thickBot="1">
      <c r="B65" s="343" t="s">
        <v>16</v>
      </c>
      <c r="C65" s="375"/>
      <c r="D65" s="360" t="e">
        <f t="shared" ref="D65:AM65" si="5">SUM(D60:D64)</f>
        <v>#REF!</v>
      </c>
      <c r="E65" s="361" t="e">
        <f t="shared" si="5"/>
        <v>#REF!</v>
      </c>
      <c r="F65" s="361" t="e">
        <f t="shared" si="5"/>
        <v>#REF!</v>
      </c>
      <c r="G65" s="361" t="e">
        <f t="shared" si="5"/>
        <v>#REF!</v>
      </c>
      <c r="H65" s="361" t="e">
        <f t="shared" si="5"/>
        <v>#REF!</v>
      </c>
      <c r="I65" s="361" t="e">
        <f t="shared" si="5"/>
        <v>#REF!</v>
      </c>
      <c r="J65" s="361" t="e">
        <f t="shared" si="5"/>
        <v>#REF!</v>
      </c>
      <c r="K65" s="361" t="e">
        <f t="shared" si="5"/>
        <v>#REF!</v>
      </c>
      <c r="L65" s="361" t="e">
        <f t="shared" si="5"/>
        <v>#REF!</v>
      </c>
      <c r="M65" s="361" t="e">
        <f t="shared" si="5"/>
        <v>#REF!</v>
      </c>
      <c r="N65" s="361" t="e">
        <f t="shared" si="5"/>
        <v>#REF!</v>
      </c>
      <c r="O65" s="361" t="e">
        <f t="shared" si="5"/>
        <v>#REF!</v>
      </c>
      <c r="P65" s="361" t="e">
        <f t="shared" si="5"/>
        <v>#REF!</v>
      </c>
      <c r="Q65" s="361" t="e">
        <f t="shared" si="5"/>
        <v>#REF!</v>
      </c>
      <c r="R65" s="361" t="e">
        <f t="shared" si="5"/>
        <v>#REF!</v>
      </c>
      <c r="S65" s="361" t="e">
        <f t="shared" si="5"/>
        <v>#REF!</v>
      </c>
      <c r="T65" s="361" t="e">
        <f t="shared" si="5"/>
        <v>#REF!</v>
      </c>
      <c r="U65" s="361" t="e">
        <f t="shared" si="5"/>
        <v>#REF!</v>
      </c>
      <c r="V65" s="361" t="e">
        <f t="shared" si="5"/>
        <v>#REF!</v>
      </c>
      <c r="W65" s="361" t="e">
        <f t="shared" si="5"/>
        <v>#REF!</v>
      </c>
      <c r="X65" s="361" t="e">
        <f t="shared" si="5"/>
        <v>#REF!</v>
      </c>
      <c r="Y65" s="361" t="e">
        <f t="shared" si="5"/>
        <v>#REF!</v>
      </c>
      <c r="Z65" s="361" t="e">
        <f t="shared" si="5"/>
        <v>#REF!</v>
      </c>
      <c r="AA65" s="361" t="e">
        <f t="shared" si="5"/>
        <v>#REF!</v>
      </c>
      <c r="AB65" s="361" t="e">
        <f t="shared" si="5"/>
        <v>#REF!</v>
      </c>
      <c r="AC65" s="361" t="e">
        <f t="shared" si="5"/>
        <v>#REF!</v>
      </c>
      <c r="AD65" s="361" t="e">
        <f t="shared" si="5"/>
        <v>#REF!</v>
      </c>
      <c r="AE65" s="361" t="e">
        <f t="shared" si="5"/>
        <v>#REF!</v>
      </c>
      <c r="AF65" s="361" t="e">
        <f t="shared" si="5"/>
        <v>#REF!</v>
      </c>
      <c r="AG65" s="361" t="e">
        <f t="shared" si="5"/>
        <v>#REF!</v>
      </c>
      <c r="AH65" s="361" t="e">
        <f t="shared" si="5"/>
        <v>#REF!</v>
      </c>
      <c r="AI65" s="361" t="e">
        <f t="shared" si="5"/>
        <v>#REF!</v>
      </c>
      <c r="AJ65" s="361" t="e">
        <f t="shared" si="5"/>
        <v>#REF!</v>
      </c>
      <c r="AK65" s="361" t="e">
        <f t="shared" si="5"/>
        <v>#REF!</v>
      </c>
      <c r="AL65" s="361" t="e">
        <f t="shared" si="5"/>
        <v>#REF!</v>
      </c>
      <c r="AM65" s="362" t="e">
        <f t="shared" si="5"/>
        <v>#REF!</v>
      </c>
    </row>
    <row r="66" spans="2:39" ht="16.5" thickBot="1">
      <c r="B66" s="344"/>
      <c r="C66" s="376"/>
      <c r="D66" s="353"/>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59"/>
    </row>
    <row r="67" spans="2:39" ht="16.5" thickBot="1">
      <c r="B67" s="342" t="s">
        <v>1419</v>
      </c>
      <c r="C67" s="379" t="s">
        <v>28</v>
      </c>
      <c r="D67" s="360" t="e">
        <f t="shared" ref="D67:AM67" si="6">SUM(D65+D57+D44)</f>
        <v>#REF!</v>
      </c>
      <c r="E67" s="361" t="e">
        <f t="shared" si="6"/>
        <v>#REF!</v>
      </c>
      <c r="F67" s="361" t="e">
        <f t="shared" si="6"/>
        <v>#REF!</v>
      </c>
      <c r="G67" s="361" t="e">
        <f t="shared" si="6"/>
        <v>#REF!</v>
      </c>
      <c r="H67" s="361" t="e">
        <f t="shared" si="6"/>
        <v>#REF!</v>
      </c>
      <c r="I67" s="361" t="e">
        <f t="shared" si="6"/>
        <v>#REF!</v>
      </c>
      <c r="J67" s="361" t="e">
        <f t="shared" si="6"/>
        <v>#REF!</v>
      </c>
      <c r="K67" s="361" t="e">
        <f t="shared" si="6"/>
        <v>#REF!</v>
      </c>
      <c r="L67" s="361" t="e">
        <f t="shared" si="6"/>
        <v>#REF!</v>
      </c>
      <c r="M67" s="361" t="e">
        <f t="shared" si="6"/>
        <v>#REF!</v>
      </c>
      <c r="N67" s="361" t="e">
        <f t="shared" si="6"/>
        <v>#REF!</v>
      </c>
      <c r="O67" s="361" t="e">
        <f t="shared" si="6"/>
        <v>#REF!</v>
      </c>
      <c r="P67" s="361" t="e">
        <f t="shared" si="6"/>
        <v>#REF!</v>
      </c>
      <c r="Q67" s="361" t="e">
        <f t="shared" si="6"/>
        <v>#REF!</v>
      </c>
      <c r="R67" s="361" t="e">
        <f t="shared" si="6"/>
        <v>#REF!</v>
      </c>
      <c r="S67" s="361" t="e">
        <f t="shared" si="6"/>
        <v>#REF!</v>
      </c>
      <c r="T67" s="361" t="e">
        <f t="shared" si="6"/>
        <v>#REF!</v>
      </c>
      <c r="U67" s="361" t="e">
        <f t="shared" si="6"/>
        <v>#REF!</v>
      </c>
      <c r="V67" s="361" t="e">
        <f t="shared" si="6"/>
        <v>#REF!</v>
      </c>
      <c r="W67" s="361" t="e">
        <f t="shared" si="6"/>
        <v>#REF!</v>
      </c>
      <c r="X67" s="361" t="e">
        <f t="shared" si="6"/>
        <v>#REF!</v>
      </c>
      <c r="Y67" s="361" t="e">
        <f t="shared" si="6"/>
        <v>#REF!</v>
      </c>
      <c r="Z67" s="361" t="e">
        <f t="shared" si="6"/>
        <v>#REF!</v>
      </c>
      <c r="AA67" s="361" t="e">
        <f t="shared" si="6"/>
        <v>#REF!</v>
      </c>
      <c r="AB67" s="361" t="e">
        <f t="shared" si="6"/>
        <v>#REF!</v>
      </c>
      <c r="AC67" s="361" t="e">
        <f t="shared" si="6"/>
        <v>#REF!</v>
      </c>
      <c r="AD67" s="361" t="e">
        <f t="shared" si="6"/>
        <v>#REF!</v>
      </c>
      <c r="AE67" s="361" t="e">
        <f t="shared" si="6"/>
        <v>#REF!</v>
      </c>
      <c r="AF67" s="361" t="e">
        <f t="shared" si="6"/>
        <v>#REF!</v>
      </c>
      <c r="AG67" s="361" t="e">
        <f t="shared" si="6"/>
        <v>#REF!</v>
      </c>
      <c r="AH67" s="361" t="e">
        <f t="shared" si="6"/>
        <v>#REF!</v>
      </c>
      <c r="AI67" s="361" t="e">
        <f t="shared" si="6"/>
        <v>#REF!</v>
      </c>
      <c r="AJ67" s="361" t="e">
        <f t="shared" si="6"/>
        <v>#REF!</v>
      </c>
      <c r="AK67" s="361" t="e">
        <f t="shared" si="6"/>
        <v>#REF!</v>
      </c>
      <c r="AL67" s="361" t="e">
        <f t="shared" si="6"/>
        <v>#REF!</v>
      </c>
      <c r="AM67" s="362" t="e">
        <f t="shared" si="6"/>
        <v>#REF!</v>
      </c>
    </row>
    <row r="68" spans="2:39" ht="16.5" thickBot="1">
      <c r="B68" s="347" t="s">
        <v>1567</v>
      </c>
      <c r="C68" s="377"/>
      <c r="D68" s="363" t="e">
        <f t="shared" ref="D68:AM68" si="7">+D15+D16+D17+D18+D27+D28+D29+D30</f>
        <v>#REF!</v>
      </c>
      <c r="E68" s="364" t="e">
        <f t="shared" si="7"/>
        <v>#REF!</v>
      </c>
      <c r="F68" s="364" t="e">
        <f t="shared" si="7"/>
        <v>#REF!</v>
      </c>
      <c r="G68" s="364" t="e">
        <f t="shared" si="7"/>
        <v>#REF!</v>
      </c>
      <c r="H68" s="364" t="e">
        <f t="shared" si="7"/>
        <v>#REF!</v>
      </c>
      <c r="I68" s="364" t="e">
        <f t="shared" si="7"/>
        <v>#REF!</v>
      </c>
      <c r="J68" s="364" t="e">
        <f t="shared" si="7"/>
        <v>#REF!</v>
      </c>
      <c r="K68" s="364" t="e">
        <f t="shared" si="7"/>
        <v>#REF!</v>
      </c>
      <c r="L68" s="364" t="e">
        <f t="shared" si="7"/>
        <v>#REF!</v>
      </c>
      <c r="M68" s="364" t="e">
        <f t="shared" si="7"/>
        <v>#REF!</v>
      </c>
      <c r="N68" s="364" t="e">
        <f t="shared" si="7"/>
        <v>#REF!</v>
      </c>
      <c r="O68" s="364" t="e">
        <f t="shared" si="7"/>
        <v>#REF!</v>
      </c>
      <c r="P68" s="364" t="e">
        <f t="shared" si="7"/>
        <v>#REF!</v>
      </c>
      <c r="Q68" s="364" t="e">
        <f t="shared" si="7"/>
        <v>#REF!</v>
      </c>
      <c r="R68" s="364" t="e">
        <f t="shared" si="7"/>
        <v>#REF!</v>
      </c>
      <c r="S68" s="364" t="e">
        <f t="shared" si="7"/>
        <v>#REF!</v>
      </c>
      <c r="T68" s="364" t="e">
        <f t="shared" si="7"/>
        <v>#REF!</v>
      </c>
      <c r="U68" s="364" t="e">
        <f t="shared" si="7"/>
        <v>#REF!</v>
      </c>
      <c r="V68" s="364" t="e">
        <f t="shared" si="7"/>
        <v>#REF!</v>
      </c>
      <c r="W68" s="364" t="e">
        <f t="shared" si="7"/>
        <v>#REF!</v>
      </c>
      <c r="X68" s="364" t="e">
        <f t="shared" si="7"/>
        <v>#REF!</v>
      </c>
      <c r="Y68" s="364" t="e">
        <f t="shared" si="7"/>
        <v>#REF!</v>
      </c>
      <c r="Z68" s="364" t="e">
        <f t="shared" si="7"/>
        <v>#REF!</v>
      </c>
      <c r="AA68" s="364" t="e">
        <f t="shared" si="7"/>
        <v>#REF!</v>
      </c>
      <c r="AB68" s="364" t="e">
        <f t="shared" si="7"/>
        <v>#REF!</v>
      </c>
      <c r="AC68" s="364" t="e">
        <f t="shared" si="7"/>
        <v>#REF!</v>
      </c>
      <c r="AD68" s="364" t="e">
        <f t="shared" si="7"/>
        <v>#REF!</v>
      </c>
      <c r="AE68" s="364" t="e">
        <f t="shared" si="7"/>
        <v>#REF!</v>
      </c>
      <c r="AF68" s="364" t="e">
        <f t="shared" si="7"/>
        <v>#REF!</v>
      </c>
      <c r="AG68" s="364" t="e">
        <f t="shared" si="7"/>
        <v>#REF!</v>
      </c>
      <c r="AH68" s="364" t="e">
        <f t="shared" si="7"/>
        <v>#REF!</v>
      </c>
      <c r="AI68" s="364" t="e">
        <f t="shared" si="7"/>
        <v>#REF!</v>
      </c>
      <c r="AJ68" s="364" t="e">
        <f t="shared" si="7"/>
        <v>#REF!</v>
      </c>
      <c r="AK68" s="364" t="e">
        <f t="shared" si="7"/>
        <v>#REF!</v>
      </c>
      <c r="AL68" s="364" t="e">
        <f t="shared" si="7"/>
        <v>#REF!</v>
      </c>
      <c r="AM68" s="365" t="e">
        <f t="shared" si="7"/>
        <v>#REF!</v>
      </c>
    </row>
    <row r="69" spans="2:39" ht="15.75">
      <c r="B69" s="27" t="s">
        <v>1444</v>
      </c>
      <c r="D69" s="158" t="e">
        <f t="shared" ref="D69:O69" si="8">IF(D58="Start-monat",D67,)</f>
        <v>#REF!</v>
      </c>
      <c r="E69" s="158" t="e">
        <f t="shared" si="8"/>
        <v>#REF!</v>
      </c>
      <c r="F69" s="158" t="e">
        <f>IF(F58="Start-monat",F67,)</f>
        <v>#REF!</v>
      </c>
      <c r="G69" s="158" t="e">
        <f t="shared" si="8"/>
        <v>#REF!</v>
      </c>
      <c r="H69" s="158" t="e">
        <f t="shared" si="8"/>
        <v>#REF!</v>
      </c>
      <c r="I69" s="158" t="e">
        <f t="shared" si="8"/>
        <v>#REF!</v>
      </c>
      <c r="J69" s="158" t="e">
        <f t="shared" si="8"/>
        <v>#REF!</v>
      </c>
      <c r="K69" s="158" t="e">
        <f t="shared" si="8"/>
        <v>#REF!</v>
      </c>
      <c r="L69" s="158" t="e">
        <f t="shared" si="8"/>
        <v>#REF!</v>
      </c>
      <c r="M69" s="158" t="e">
        <f t="shared" si="8"/>
        <v>#REF!</v>
      </c>
      <c r="N69" s="158" t="e">
        <f t="shared" si="8"/>
        <v>#REF!</v>
      </c>
      <c r="O69" s="158" t="e">
        <f t="shared" si="8"/>
        <v>#REF!</v>
      </c>
    </row>
    <row r="72" spans="2:39" ht="20.25">
      <c r="B72" s="330" t="s">
        <v>1565</v>
      </c>
      <c r="D72" s="25" t="s">
        <v>1438</v>
      </c>
      <c r="E72" s="166" t="e">
        <f>Privatentnahmen!#REF!</f>
        <v>#REF!</v>
      </c>
      <c r="F72" s="2"/>
      <c r="G72" s="2"/>
      <c r="H72" s="6"/>
      <c r="I72" s="6"/>
      <c r="J72" s="6"/>
      <c r="K72" s="6"/>
      <c r="L72" s="6"/>
      <c r="M72" s="6"/>
      <c r="N72" s="6"/>
      <c r="O72" s="6"/>
    </row>
    <row r="73" spans="2:39" ht="15.75">
      <c r="D73" s="26" t="e">
        <f>+#REF!</f>
        <v>#REF!</v>
      </c>
      <c r="E73" s="2"/>
      <c r="F73" s="2"/>
      <c r="G73" s="2"/>
      <c r="H73" s="6"/>
      <c r="I73" s="6"/>
      <c r="J73" s="6"/>
      <c r="K73" s="6"/>
      <c r="L73" s="6"/>
      <c r="M73" s="6"/>
      <c r="N73" s="6"/>
      <c r="O73" s="6"/>
    </row>
    <row r="74" spans="2:39" ht="16.5" thickBot="1">
      <c r="D74" s="157" t="e">
        <f>IF(D75=12-#REF!+1,"Startmonat","")</f>
        <v>#REF!</v>
      </c>
      <c r="E74" s="157" t="e">
        <f>IF(E75=12-#REF!+1,"Startmonat","")</f>
        <v>#REF!</v>
      </c>
      <c r="F74" s="157" t="e">
        <f>IF(F75=12-#REF!+1,"Startmonat","")</f>
        <v>#REF!</v>
      </c>
      <c r="G74" s="157" t="e">
        <f>IF(G75=12-#REF!+1,"Startmonat","")</f>
        <v>#REF!</v>
      </c>
      <c r="H74" s="157" t="e">
        <f>IF(H75=12-#REF!+1,"Startmonat","")</f>
        <v>#REF!</v>
      </c>
      <c r="I74" s="157" t="e">
        <f>IF(I75=12-#REF!+1,"Startmonat","")</f>
        <v>#REF!</v>
      </c>
      <c r="J74" s="157" t="e">
        <f>IF(J75=12-#REF!+1,"Startmonat","")</f>
        <v>#REF!</v>
      </c>
      <c r="K74" s="157" t="e">
        <f>IF(K75=12-#REF!+1,"Startmonat","")</f>
        <v>#REF!</v>
      </c>
      <c r="L74" s="157" t="e">
        <f>IF(L75=12-#REF!+1,"Startmonat","")</f>
        <v>#REF!</v>
      </c>
      <c r="M74" s="157" t="e">
        <f>IF(M75=12-#REF!+1,"Startmonat","")</f>
        <v>#REF!</v>
      </c>
      <c r="N74" s="157" t="e">
        <f>IF(N75=12-#REF!+1,"Startmonat","")</f>
        <v>#REF!</v>
      </c>
      <c r="O74" s="157" t="e">
        <f>IF(O75=12-#REF!+1,"Startmonat","")</f>
        <v>#REF!</v>
      </c>
      <c r="P74" s="25" t="s">
        <v>1438</v>
      </c>
      <c r="Q74" s="167" t="str">
        <f>Privatentnahmen!H4</f>
        <v>Alle Werte mit Mehrwertsteuer!</v>
      </c>
      <c r="R74" s="15"/>
      <c r="S74" s="15"/>
      <c r="T74" s="15"/>
      <c r="U74" s="15"/>
      <c r="V74" s="15"/>
      <c r="W74" s="15"/>
      <c r="X74" s="15"/>
      <c r="Y74" s="15"/>
      <c r="Z74" s="15"/>
      <c r="AA74" s="15"/>
      <c r="AB74" s="25" t="s">
        <v>1438</v>
      </c>
      <c r="AC74" s="166" t="e">
        <f>Privatentnahmen!#REF!</f>
        <v>#REF!</v>
      </c>
      <c r="AD74" s="15"/>
      <c r="AE74" s="15"/>
      <c r="AF74" s="15"/>
      <c r="AG74" s="15"/>
      <c r="AH74" s="15"/>
      <c r="AI74" s="15"/>
      <c r="AJ74" s="15"/>
      <c r="AK74" s="15"/>
      <c r="AL74" s="15"/>
      <c r="AM74" s="15"/>
    </row>
    <row r="75" spans="2:39" ht="15.75">
      <c r="B75" s="24" t="s">
        <v>1449</v>
      </c>
      <c r="C75" s="391"/>
      <c r="D75" s="412">
        <v>1</v>
      </c>
      <c r="E75" s="413">
        <f t="shared" ref="E75:AM75" si="9">+D75+1</f>
        <v>2</v>
      </c>
      <c r="F75" s="413">
        <f t="shared" si="9"/>
        <v>3</v>
      </c>
      <c r="G75" s="413">
        <f t="shared" si="9"/>
        <v>4</v>
      </c>
      <c r="H75" s="413">
        <f t="shared" si="9"/>
        <v>5</v>
      </c>
      <c r="I75" s="413">
        <f t="shared" si="9"/>
        <v>6</v>
      </c>
      <c r="J75" s="413">
        <f t="shared" si="9"/>
        <v>7</v>
      </c>
      <c r="K75" s="413">
        <f t="shared" si="9"/>
        <v>8</v>
      </c>
      <c r="L75" s="413">
        <f t="shared" si="9"/>
        <v>9</v>
      </c>
      <c r="M75" s="413">
        <f t="shared" si="9"/>
        <v>10</v>
      </c>
      <c r="N75" s="413">
        <f t="shared" si="9"/>
        <v>11</v>
      </c>
      <c r="O75" s="429">
        <f t="shared" si="9"/>
        <v>12</v>
      </c>
      <c r="P75" s="412">
        <f t="shared" si="9"/>
        <v>13</v>
      </c>
      <c r="Q75" s="413">
        <f t="shared" si="9"/>
        <v>14</v>
      </c>
      <c r="R75" s="413">
        <f t="shared" si="9"/>
        <v>15</v>
      </c>
      <c r="S75" s="413">
        <f t="shared" si="9"/>
        <v>16</v>
      </c>
      <c r="T75" s="413">
        <f t="shared" si="9"/>
        <v>17</v>
      </c>
      <c r="U75" s="413">
        <f t="shared" si="9"/>
        <v>18</v>
      </c>
      <c r="V75" s="413">
        <f t="shared" si="9"/>
        <v>19</v>
      </c>
      <c r="W75" s="413">
        <f t="shared" si="9"/>
        <v>20</v>
      </c>
      <c r="X75" s="413">
        <f t="shared" si="9"/>
        <v>21</v>
      </c>
      <c r="Y75" s="413">
        <f t="shared" si="9"/>
        <v>22</v>
      </c>
      <c r="Z75" s="413">
        <f t="shared" si="9"/>
        <v>23</v>
      </c>
      <c r="AA75" s="429">
        <f t="shared" si="9"/>
        <v>24</v>
      </c>
      <c r="AB75" s="412">
        <f t="shared" si="9"/>
        <v>25</v>
      </c>
      <c r="AC75" s="413">
        <f t="shared" si="9"/>
        <v>26</v>
      </c>
      <c r="AD75" s="413">
        <f t="shared" si="9"/>
        <v>27</v>
      </c>
      <c r="AE75" s="413">
        <f t="shared" si="9"/>
        <v>28</v>
      </c>
      <c r="AF75" s="413">
        <f t="shared" si="9"/>
        <v>29</v>
      </c>
      <c r="AG75" s="413">
        <f t="shared" si="9"/>
        <v>30</v>
      </c>
      <c r="AH75" s="413">
        <f t="shared" si="9"/>
        <v>31</v>
      </c>
      <c r="AI75" s="413">
        <f t="shared" si="9"/>
        <v>32</v>
      </c>
      <c r="AJ75" s="413">
        <f t="shared" si="9"/>
        <v>33</v>
      </c>
      <c r="AK75" s="413">
        <f t="shared" si="9"/>
        <v>34</v>
      </c>
      <c r="AL75" s="413">
        <f t="shared" si="9"/>
        <v>35</v>
      </c>
      <c r="AM75" s="429">
        <f t="shared" si="9"/>
        <v>36</v>
      </c>
    </row>
    <row r="76" spans="2:39" ht="15.75">
      <c r="B76" s="24" t="s">
        <v>152</v>
      </c>
      <c r="C76" s="391"/>
      <c r="D76" s="414" t="e">
        <f>IF(D$75&lt;12-#REF!+1+Kapitalbedarfsplanung!#REF!-1,0,+#REF!/#REF!/IF(12-#REF!+1+Kapitalbedarfsplanung!#REF!-1&lt;7,(#REF!-Kapitalbedarfsplanung!#REF!+1),(#REF!-Kapitalbedarfsplanung!#REF!+1)*2))</f>
        <v>#REF!</v>
      </c>
      <c r="E76" s="409" t="e">
        <f>IF(E$75&lt;12-#REF!+1+Kapitalbedarfsplanung!#REF!-1,0,+#REF!/#REF!/IF(12-#REF!+1+Kapitalbedarfsplanung!#REF!-1&lt;7,(#REF!-Kapitalbedarfsplanung!#REF!+1),(#REF!-Kapitalbedarfsplanung!#REF!+1)*2))</f>
        <v>#REF!</v>
      </c>
      <c r="F76" s="409" t="e">
        <f>IF(F$75&lt;12-#REF!+1+Kapitalbedarfsplanung!#REF!-1,0,+#REF!/#REF!/IF(12-#REF!+1+Kapitalbedarfsplanung!#REF!-1&lt;7,(#REF!-Kapitalbedarfsplanung!#REF!+1),(#REF!-Kapitalbedarfsplanung!#REF!+1)*2))</f>
        <v>#REF!</v>
      </c>
      <c r="G76" s="409" t="e">
        <f>IF(G$75&lt;12-#REF!+1+Kapitalbedarfsplanung!#REF!-1,0,+#REF!/#REF!/IF(12-#REF!+1+Kapitalbedarfsplanung!#REF!-1&lt;7,(#REF!-Kapitalbedarfsplanung!#REF!+1),(#REF!-Kapitalbedarfsplanung!#REF!+1)*2))</f>
        <v>#REF!</v>
      </c>
      <c r="H76" s="409" t="e">
        <f>IF(H$75&lt;12-#REF!+1+Kapitalbedarfsplanung!#REF!-1,0,+#REF!/#REF!/IF(12-#REF!+1+Kapitalbedarfsplanung!#REF!-1&lt;7,(#REF!-Kapitalbedarfsplanung!#REF!+1),(#REF!-Kapitalbedarfsplanung!#REF!+1)*2))</f>
        <v>#REF!</v>
      </c>
      <c r="I76" s="409" t="e">
        <f>IF(I$75&lt;12-#REF!+1+Kapitalbedarfsplanung!#REF!-1,0,+#REF!/#REF!/IF(12-#REF!+1+Kapitalbedarfsplanung!#REF!-1&lt;7,(#REF!-Kapitalbedarfsplanung!#REF!+1),(#REF!-Kapitalbedarfsplanung!#REF!+1)*2))</f>
        <v>#REF!</v>
      </c>
      <c r="J76" s="409" t="e">
        <f>IF(J$75&lt;12-#REF!+1+Kapitalbedarfsplanung!#REF!-1,0,+#REF!/#REF!/IF(12-#REF!+1+Kapitalbedarfsplanung!#REF!-1&lt;7,(#REF!-Kapitalbedarfsplanung!#REF!+1),(#REF!-Kapitalbedarfsplanung!#REF!+1)*2))</f>
        <v>#REF!</v>
      </c>
      <c r="K76" s="409" t="e">
        <f>IF(K$75&lt;12-#REF!+1+Kapitalbedarfsplanung!#REF!-1,0,+#REF!/#REF!/IF(12-#REF!+1+Kapitalbedarfsplanung!#REF!-1&lt;7,(#REF!-Kapitalbedarfsplanung!#REF!+1),(#REF!-Kapitalbedarfsplanung!#REF!+1)*2))</f>
        <v>#REF!</v>
      </c>
      <c r="L76" s="409" t="e">
        <f>IF(L$75&lt;12-#REF!+1+Kapitalbedarfsplanung!#REF!-1,0,+#REF!/#REF!/IF(12-#REF!+1+Kapitalbedarfsplanung!#REF!-1&lt;7,(#REF!-Kapitalbedarfsplanung!#REF!+1),(#REF!-Kapitalbedarfsplanung!#REF!+1)*2))</f>
        <v>#REF!</v>
      </c>
      <c r="M76" s="409" t="e">
        <f>IF(M$75&lt;12-#REF!+1+Kapitalbedarfsplanung!#REF!-1,0,+#REF!/#REF!/IF(12-#REF!+1+Kapitalbedarfsplanung!#REF!-1&lt;7,(#REF!-Kapitalbedarfsplanung!#REF!+1),(#REF!-Kapitalbedarfsplanung!#REF!+1)*2))</f>
        <v>#REF!</v>
      </c>
      <c r="N76" s="409" t="e">
        <f>IF(N$75&lt;12-#REF!+1+Kapitalbedarfsplanung!#REF!-1,0,+#REF!/#REF!/IF(12-#REF!+1+Kapitalbedarfsplanung!#REF!-1&lt;7,(#REF!-Kapitalbedarfsplanung!#REF!+1),(#REF!-Kapitalbedarfsplanung!#REF!+1)*2))</f>
        <v>#REF!</v>
      </c>
      <c r="O76" s="415" t="e">
        <f>IF(O$75&lt;12-#REF!+1+Kapitalbedarfsplanung!#REF!-1,0,+#REF!/#REF!/IF(12-#REF!+1+Kapitalbedarfsplanung!#REF!-1&lt;7,(#REF!-Kapitalbedarfsplanung!#REF!+1),(#REF!-Kapitalbedarfsplanung!#REF!+1)*2))</f>
        <v>#REF!</v>
      </c>
      <c r="P76" s="414" t="e">
        <f>IF((12-#REF!+1+Kapitalbedarfsplanung!#REF!-1)&lt;13,#REF!/#REF!/12,IF(P$75&lt;(12-#REF!+1+Kapitalbedarfsplanung!#REF!-1),0,IF((12-#REF!+1+Kapitalbedarfsplanung!#REF!-1)&lt;19,#REF!/#REF!/(24-(12-#REF!+1+Kapitalbedarfsplanung!#REF!-1-1)),#REF!/#REF!/(24-(12-#REF!+1+Kapitalbedarfsplanung!#REF!-1-1))/2)))</f>
        <v>#REF!</v>
      </c>
      <c r="Q76" s="409" t="e">
        <f>IF((12-#REF!+1+Kapitalbedarfsplanung!#REF!-1)&lt;13,#REF!/#REF!/12,IF(Q$75&lt;(12-#REF!+1+Kapitalbedarfsplanung!#REF!-1),0,IF((12-#REF!+1+Kapitalbedarfsplanung!#REF!-1)&lt;19,#REF!/#REF!/(24-(12-#REF!+1+Kapitalbedarfsplanung!#REF!-1-1)),#REF!/#REF!/(24-(12-#REF!+1+Kapitalbedarfsplanung!#REF!-1-1))/2)))</f>
        <v>#REF!</v>
      </c>
      <c r="R76" s="409" t="e">
        <f>IF((12-#REF!+1+Kapitalbedarfsplanung!#REF!-1)&lt;13,#REF!/#REF!/12,IF(R$75&lt;(12-#REF!+1+Kapitalbedarfsplanung!#REF!-1),0,IF((12-#REF!+1+Kapitalbedarfsplanung!#REF!-1)&lt;19,#REF!/#REF!/(24-(12-#REF!+1+Kapitalbedarfsplanung!#REF!-1-1)),#REF!/#REF!/(24-(12-#REF!+1+Kapitalbedarfsplanung!#REF!-1-1))/2)))</f>
        <v>#REF!</v>
      </c>
      <c r="S76" s="409" t="e">
        <f>IF((12-#REF!+1+Kapitalbedarfsplanung!#REF!-1)&lt;13,#REF!/#REF!/12,IF(S$75&lt;(12-#REF!+1+Kapitalbedarfsplanung!#REF!-1),0,IF((12-#REF!+1+Kapitalbedarfsplanung!#REF!-1)&lt;19,#REF!/#REF!/(24-(12-#REF!+1+Kapitalbedarfsplanung!#REF!-1-1)),#REF!/#REF!/(24-(12-#REF!+1+Kapitalbedarfsplanung!#REF!-1-1))/2)))</f>
        <v>#REF!</v>
      </c>
      <c r="T76" s="409" t="e">
        <f>IF((12-#REF!+1+Kapitalbedarfsplanung!#REF!-1)&lt;13,#REF!/#REF!/12,IF(T$75&lt;(12-#REF!+1+Kapitalbedarfsplanung!#REF!-1),0,IF((12-#REF!+1+Kapitalbedarfsplanung!#REF!-1)&lt;19,#REF!/#REF!/(24-(12-#REF!+1+Kapitalbedarfsplanung!#REF!-1-1)),#REF!/#REF!/(24-(12-#REF!+1+Kapitalbedarfsplanung!#REF!-1-1))/2)))</f>
        <v>#REF!</v>
      </c>
      <c r="U76" s="409" t="e">
        <f>IF((12-#REF!+1+Kapitalbedarfsplanung!#REF!-1)&lt;13,#REF!/#REF!/12,IF(U$75&lt;(12-#REF!+1+Kapitalbedarfsplanung!#REF!-1),0,IF((12-#REF!+1+Kapitalbedarfsplanung!#REF!-1)&lt;19,#REF!/#REF!/(24-(12-#REF!+1+Kapitalbedarfsplanung!#REF!-1-1)),#REF!/#REF!/(24-(12-#REF!+1+Kapitalbedarfsplanung!#REF!-1-1))/2)))</f>
        <v>#REF!</v>
      </c>
      <c r="V76" s="409" t="e">
        <f>IF((12-#REF!+1+Kapitalbedarfsplanung!#REF!-1)&lt;13,#REF!/#REF!/12,IF(V$75&lt;(12-#REF!+1+Kapitalbedarfsplanung!#REF!-1),0,IF((12-#REF!+1+Kapitalbedarfsplanung!#REF!-1)&lt;19,#REF!/#REF!/(24-(12-#REF!+1+Kapitalbedarfsplanung!#REF!-1-1)),#REF!/#REF!/(24-(12-#REF!+1+Kapitalbedarfsplanung!#REF!-1-1))/2)))</f>
        <v>#REF!</v>
      </c>
      <c r="W76" s="409" t="e">
        <f>IF((12-#REF!+1+Kapitalbedarfsplanung!#REF!-1)&lt;13,#REF!/#REF!/12,IF(W$75&lt;(12-#REF!+1+Kapitalbedarfsplanung!#REF!-1),0,IF((12-#REF!+1+Kapitalbedarfsplanung!#REF!-1)&lt;19,#REF!/#REF!/(24-(12-#REF!+1+Kapitalbedarfsplanung!#REF!-1-1)),#REF!/#REF!/(24-(12-#REF!+1+Kapitalbedarfsplanung!#REF!-1-1))/2)))</f>
        <v>#REF!</v>
      </c>
      <c r="X76" s="409" t="e">
        <f>IF((12-#REF!+1+Kapitalbedarfsplanung!#REF!-1)&lt;13,#REF!/#REF!/12,IF(X$75&lt;(12-#REF!+1+Kapitalbedarfsplanung!#REF!-1),0,IF((12-#REF!+1+Kapitalbedarfsplanung!#REF!-1)&lt;19,#REF!/#REF!/(24-(12-#REF!+1+Kapitalbedarfsplanung!#REF!-1-1)),#REF!/#REF!/(24-(12-#REF!+1+Kapitalbedarfsplanung!#REF!-1-1))/2)))</f>
        <v>#REF!</v>
      </c>
      <c r="Y76" s="409" t="e">
        <f>IF((12-#REF!+1+Kapitalbedarfsplanung!#REF!-1)&lt;13,#REF!/#REF!/12,IF(Y$75&lt;(12-#REF!+1+Kapitalbedarfsplanung!#REF!-1),0,IF((12-#REF!+1+Kapitalbedarfsplanung!#REF!-1)&lt;19,#REF!/#REF!/(24-(12-#REF!+1+Kapitalbedarfsplanung!#REF!-1-1)),#REF!/#REF!/(24-(12-#REF!+1+Kapitalbedarfsplanung!#REF!-1-1))/2)))</f>
        <v>#REF!</v>
      </c>
      <c r="Z76" s="409" t="e">
        <f>IF((12-#REF!+1+Kapitalbedarfsplanung!#REF!-1)&lt;13,#REF!/#REF!/12,IF(Z$75&lt;(12-#REF!+1+Kapitalbedarfsplanung!#REF!-1),0,IF((12-#REF!+1+Kapitalbedarfsplanung!#REF!-1)&lt;19,#REF!/#REF!/(24-(12-#REF!+1+Kapitalbedarfsplanung!#REF!-1-1)),#REF!/#REF!/(24-(12-#REF!+1+Kapitalbedarfsplanung!#REF!-1-1))/2)))</f>
        <v>#REF!</v>
      </c>
      <c r="AA76" s="415" t="e">
        <f>IF((12-#REF!+1+Kapitalbedarfsplanung!#REF!-1)&lt;13,#REF!/#REF!/12,IF(AA$75&lt;(12-#REF!+1+Kapitalbedarfsplanung!#REF!-1),0,IF((12-#REF!+1+Kapitalbedarfsplanung!#REF!-1)&lt;19,#REF!/#REF!/(24-(12-#REF!+1+Kapitalbedarfsplanung!#REF!-1-1)),#REF!/#REF!/(24-(12-#REF!+1+Kapitalbedarfsplanung!#REF!-1-1))/2)))</f>
        <v>#REF!</v>
      </c>
      <c r="AB76" s="414" t="e">
        <f>IF((12-#REF!+1+Kapitalbedarfsplanung!#REF!-1)&lt;25,#REF!/#REF!/12,IF(AB$75&lt;(12-#REF!+1+Kapitalbedarfsplanung!#REF!-1),0,IF((12-#REF!+1+Kapitalbedarfsplanung!#REF!-1)&lt;31,#REF!/#REF!/(36-(12-#REF!+1+Kapitalbedarfsplanung!#REF!-1-1)),#REF!/#REF!/(36-(12-#REF!+1+Kapitalbedarfsplanung!#REF!-1-1))/2)))</f>
        <v>#REF!</v>
      </c>
      <c r="AC76" s="409" t="e">
        <f>IF((12-#REF!+1+Kapitalbedarfsplanung!#REF!-1)&lt;25,#REF!/#REF!/12,IF(AC$75&lt;(12-#REF!+1+Kapitalbedarfsplanung!#REF!-1),0,IF((12-#REF!+1+Kapitalbedarfsplanung!#REF!-1)&lt;31,#REF!/#REF!/(36-(12-#REF!+1+Kapitalbedarfsplanung!#REF!-1-1)),#REF!/#REF!/(36-(12-#REF!+1+Kapitalbedarfsplanung!#REF!-1-1))/2)))</f>
        <v>#REF!</v>
      </c>
      <c r="AD76" s="409" t="e">
        <f>IF((12-#REF!+1+Kapitalbedarfsplanung!#REF!-1)&lt;25,#REF!/#REF!/12,IF(AD$75&lt;(12-#REF!+1+Kapitalbedarfsplanung!#REF!-1),0,IF((12-#REF!+1+Kapitalbedarfsplanung!#REF!-1)&lt;31,#REF!/#REF!/(36-(12-#REF!+1+Kapitalbedarfsplanung!#REF!-1-1)),#REF!/#REF!/(36-(12-#REF!+1+Kapitalbedarfsplanung!#REF!-1-1))/2)))</f>
        <v>#REF!</v>
      </c>
      <c r="AE76" s="409" t="e">
        <f>IF((12-#REF!+1+Kapitalbedarfsplanung!#REF!-1)&lt;25,#REF!/#REF!/12,IF(AE$75&lt;(12-#REF!+1+Kapitalbedarfsplanung!#REF!-1),0,IF((12-#REF!+1+Kapitalbedarfsplanung!#REF!-1)&lt;31,#REF!/#REF!/(36-(12-#REF!+1+Kapitalbedarfsplanung!#REF!-1-1)),#REF!/#REF!/(36-(12-#REF!+1+Kapitalbedarfsplanung!#REF!-1-1))/2)))</f>
        <v>#REF!</v>
      </c>
      <c r="AF76" s="409" t="e">
        <f>IF((12-#REF!+1+Kapitalbedarfsplanung!#REF!-1)&lt;25,#REF!/#REF!/12,IF(AF$75&lt;(12-#REF!+1+Kapitalbedarfsplanung!#REF!-1),0,IF((12-#REF!+1+Kapitalbedarfsplanung!#REF!-1)&lt;31,#REF!/#REF!/(36-(12-#REF!+1+Kapitalbedarfsplanung!#REF!-1-1)),#REF!/#REF!/(36-(12-#REF!+1+Kapitalbedarfsplanung!#REF!-1-1))/2)))</f>
        <v>#REF!</v>
      </c>
      <c r="AG76" s="409" t="e">
        <f>IF((12-#REF!+1+Kapitalbedarfsplanung!#REF!-1)&lt;25,#REF!/#REF!/12,IF(AG$75&lt;(12-#REF!+1+Kapitalbedarfsplanung!#REF!-1),0,IF((12-#REF!+1+Kapitalbedarfsplanung!#REF!-1)&lt;31,#REF!/#REF!/(36-(12-#REF!+1+Kapitalbedarfsplanung!#REF!-1-1)),#REF!/#REF!/(36-(12-#REF!+1+Kapitalbedarfsplanung!#REF!-1-1))/2)))</f>
        <v>#REF!</v>
      </c>
      <c r="AH76" s="409" t="e">
        <f>IF((12-#REF!+1+Kapitalbedarfsplanung!#REF!-1)&lt;25,#REF!/#REF!/12,IF(AH$75&lt;(12-#REF!+1+Kapitalbedarfsplanung!#REF!-1),0,IF((12-#REF!+1+Kapitalbedarfsplanung!#REF!-1)&lt;31,#REF!/#REF!/(36-(12-#REF!+1+Kapitalbedarfsplanung!#REF!-1-1)),#REF!/#REF!/(36-(12-#REF!+1+Kapitalbedarfsplanung!#REF!-1-1))/2)))</f>
        <v>#REF!</v>
      </c>
      <c r="AI76" s="409" t="e">
        <f>IF((12-#REF!+1+Kapitalbedarfsplanung!#REF!-1)&lt;25,#REF!/#REF!/12,IF(AI$75&lt;(12-#REF!+1+Kapitalbedarfsplanung!#REF!-1),0,IF((12-#REF!+1+Kapitalbedarfsplanung!#REF!-1)&lt;31,#REF!/#REF!/(36-(12-#REF!+1+Kapitalbedarfsplanung!#REF!-1-1)),#REF!/#REF!/(36-(12-#REF!+1+Kapitalbedarfsplanung!#REF!-1-1))/2)))</f>
        <v>#REF!</v>
      </c>
      <c r="AJ76" s="409" t="e">
        <f>IF((12-#REF!+1+Kapitalbedarfsplanung!#REF!-1)&lt;25,#REF!/#REF!/12,IF(AJ$75&lt;(12-#REF!+1+Kapitalbedarfsplanung!#REF!-1),0,IF((12-#REF!+1+Kapitalbedarfsplanung!#REF!-1)&lt;31,#REF!/#REF!/(36-(12-#REF!+1+Kapitalbedarfsplanung!#REF!-1-1)),#REF!/#REF!/(36-(12-#REF!+1+Kapitalbedarfsplanung!#REF!-1-1))/2)))</f>
        <v>#REF!</v>
      </c>
      <c r="AK76" s="409" t="e">
        <f>IF((12-#REF!+1+Kapitalbedarfsplanung!#REF!-1)&lt;25,#REF!/#REF!/12,IF(AK$75&lt;(12-#REF!+1+Kapitalbedarfsplanung!#REF!-1),0,IF((12-#REF!+1+Kapitalbedarfsplanung!#REF!-1)&lt;31,#REF!/#REF!/(36-(12-#REF!+1+Kapitalbedarfsplanung!#REF!-1-1)),#REF!/#REF!/(36-(12-#REF!+1+Kapitalbedarfsplanung!#REF!-1-1))/2)))</f>
        <v>#REF!</v>
      </c>
      <c r="AL76" s="409" t="e">
        <f>IF((12-#REF!+1+Kapitalbedarfsplanung!#REF!-1)&lt;25,#REF!/#REF!/12,IF(AL$75&lt;(12-#REF!+1+Kapitalbedarfsplanung!#REF!-1),0,IF((12-#REF!+1+Kapitalbedarfsplanung!#REF!-1)&lt;31,#REF!/#REF!/(36-(12-#REF!+1+Kapitalbedarfsplanung!#REF!-1-1)),#REF!/#REF!/(36-(12-#REF!+1+Kapitalbedarfsplanung!#REF!-1-1))/2)))</f>
        <v>#REF!</v>
      </c>
      <c r="AM76" s="415" t="e">
        <f>IF((12-#REF!+1+Kapitalbedarfsplanung!#REF!-1)&lt;25,#REF!/#REF!/12,IF(AM$75&lt;(12-#REF!+1+Kapitalbedarfsplanung!#REF!-1),0,IF((12-#REF!+1+Kapitalbedarfsplanung!#REF!-1)&lt;31,#REF!/#REF!/(36-(12-#REF!+1+Kapitalbedarfsplanung!#REF!-1-1)),#REF!/#REF!/(36-(12-#REF!+1+Kapitalbedarfsplanung!#REF!-1-1))/2)))</f>
        <v>#REF!</v>
      </c>
    </row>
    <row r="77" spans="2:39" ht="15.75">
      <c r="B77" s="24" t="s">
        <v>153</v>
      </c>
      <c r="C77" s="391"/>
      <c r="D77" s="414" t="e">
        <f>IF(D$75&lt;12-#REF!+1+Kapitalbedarfsplanung!#REF!-1,0,+#REF!/#REF!/IF(12-#REF!+1+Kapitalbedarfsplanung!#REF!-1&lt;7,(#REF!-Kapitalbedarfsplanung!#REF!+1),(#REF!-Kapitalbedarfsplanung!#REF!+1)*2))</f>
        <v>#REF!</v>
      </c>
      <c r="E77" s="409" t="e">
        <f>IF(E$75&lt;12-#REF!+1+Kapitalbedarfsplanung!#REF!-1,0,+#REF!/#REF!/IF(12-#REF!+1+Kapitalbedarfsplanung!#REF!-1&lt;7,(#REF!-Kapitalbedarfsplanung!#REF!+1),(#REF!-Kapitalbedarfsplanung!#REF!+1)*2))</f>
        <v>#REF!</v>
      </c>
      <c r="F77" s="409" t="e">
        <f>IF(F$75&lt;12-#REF!+1+Kapitalbedarfsplanung!#REF!-1,0,+#REF!/#REF!/IF(12-#REF!+1+Kapitalbedarfsplanung!#REF!-1&lt;7,(#REF!-Kapitalbedarfsplanung!#REF!+1),(#REF!-Kapitalbedarfsplanung!#REF!+1)*2))</f>
        <v>#REF!</v>
      </c>
      <c r="G77" s="409" t="e">
        <f>IF(G$75&lt;12-#REF!+1+Kapitalbedarfsplanung!#REF!-1,0,+#REF!/#REF!/IF(12-#REF!+1+Kapitalbedarfsplanung!#REF!-1&lt;7,(#REF!-Kapitalbedarfsplanung!#REF!+1),(#REF!-Kapitalbedarfsplanung!#REF!+1)*2))</f>
        <v>#REF!</v>
      </c>
      <c r="H77" s="409" t="e">
        <f>IF(H$75&lt;12-#REF!+1+Kapitalbedarfsplanung!#REF!-1,0,+#REF!/#REF!/IF(12-#REF!+1+Kapitalbedarfsplanung!#REF!-1&lt;7,(#REF!-Kapitalbedarfsplanung!#REF!+1),(#REF!-Kapitalbedarfsplanung!#REF!+1)*2))</f>
        <v>#REF!</v>
      </c>
      <c r="I77" s="409" t="e">
        <f>IF(I$75&lt;12-#REF!+1+Kapitalbedarfsplanung!#REF!-1,0,+#REF!/#REF!/IF(12-#REF!+1+Kapitalbedarfsplanung!#REF!-1&lt;7,(#REF!-Kapitalbedarfsplanung!#REF!+1),(#REF!-Kapitalbedarfsplanung!#REF!+1)*2))</f>
        <v>#REF!</v>
      </c>
      <c r="J77" s="409" t="e">
        <f>IF(J$75&lt;12-#REF!+1+Kapitalbedarfsplanung!#REF!-1,0,+#REF!/#REF!/IF(12-#REF!+1+Kapitalbedarfsplanung!#REF!-1&lt;7,(#REF!-Kapitalbedarfsplanung!#REF!+1),(#REF!-Kapitalbedarfsplanung!#REF!+1)*2))</f>
        <v>#REF!</v>
      </c>
      <c r="K77" s="409" t="e">
        <f>IF(K$75&lt;12-#REF!+1+Kapitalbedarfsplanung!#REF!-1,0,+#REF!/#REF!/IF(12-#REF!+1+Kapitalbedarfsplanung!#REF!-1&lt;7,(#REF!-Kapitalbedarfsplanung!#REF!+1),(#REF!-Kapitalbedarfsplanung!#REF!+1)*2))</f>
        <v>#REF!</v>
      </c>
      <c r="L77" s="409" t="e">
        <f>IF(L$75&lt;12-#REF!+1+Kapitalbedarfsplanung!#REF!-1,0,+#REF!/#REF!/IF(12-#REF!+1+Kapitalbedarfsplanung!#REF!-1&lt;7,(#REF!-Kapitalbedarfsplanung!#REF!+1),(#REF!-Kapitalbedarfsplanung!#REF!+1)*2))</f>
        <v>#REF!</v>
      </c>
      <c r="M77" s="409" t="e">
        <f>IF(M$75&lt;12-#REF!+1+Kapitalbedarfsplanung!#REF!-1,0,+#REF!/#REF!/IF(12-#REF!+1+Kapitalbedarfsplanung!#REF!-1&lt;7,(#REF!-Kapitalbedarfsplanung!#REF!+1),(#REF!-Kapitalbedarfsplanung!#REF!+1)*2))</f>
        <v>#REF!</v>
      </c>
      <c r="N77" s="409" t="e">
        <f>IF(N$75&lt;12-#REF!+1+Kapitalbedarfsplanung!#REF!-1,0,+#REF!/#REF!/IF(12-#REF!+1+Kapitalbedarfsplanung!#REF!-1&lt;7,(#REF!-Kapitalbedarfsplanung!#REF!+1),(#REF!-Kapitalbedarfsplanung!#REF!+1)*2))</f>
        <v>#REF!</v>
      </c>
      <c r="O77" s="415" t="e">
        <f>IF(O$75&lt;12-#REF!+1+Kapitalbedarfsplanung!#REF!-1,0,+#REF!/#REF!/IF(12-#REF!+1+Kapitalbedarfsplanung!#REF!-1&lt;7,(#REF!-Kapitalbedarfsplanung!#REF!+1),(#REF!-Kapitalbedarfsplanung!#REF!+1)*2))</f>
        <v>#REF!</v>
      </c>
      <c r="P77" s="414" t="e">
        <f>IF((12-#REF!+1+Kapitalbedarfsplanung!#REF!-1)&lt;13,#REF!/#REF!/12,IF(P$75&lt;(12-#REF!+1+Kapitalbedarfsplanung!#REF!-1),0,IF((12-#REF!+1+Kapitalbedarfsplanung!#REF!-1)&lt;19,#REF!/#REF!/(24-(12-#REF!+1+Kapitalbedarfsplanung!#REF!-1-1)),#REF!/#REF!/(24-(12-#REF!+1+Kapitalbedarfsplanung!#REF!-1-1))/2)))</f>
        <v>#REF!</v>
      </c>
      <c r="Q77" s="409" t="e">
        <f>IF((12-#REF!+1+Kapitalbedarfsplanung!#REF!-1)&lt;13,#REF!/#REF!/12,IF(Q$75&lt;(12-#REF!+1+Kapitalbedarfsplanung!#REF!-1),0,IF((12-#REF!+1+Kapitalbedarfsplanung!#REF!-1)&lt;19,#REF!/#REF!/(24-(12-#REF!+1+Kapitalbedarfsplanung!#REF!-1-1)),#REF!/#REF!/(24-(12-#REF!+1+Kapitalbedarfsplanung!#REF!-1-1))/2)))</f>
        <v>#REF!</v>
      </c>
      <c r="R77" s="409" t="e">
        <f>IF((12-#REF!+1+Kapitalbedarfsplanung!#REF!-1)&lt;13,#REF!/#REF!/12,IF(R$75&lt;(12-#REF!+1+Kapitalbedarfsplanung!#REF!-1),0,IF((12-#REF!+1+Kapitalbedarfsplanung!#REF!-1)&lt;19,#REF!/#REF!/(24-(12-#REF!+1+Kapitalbedarfsplanung!#REF!-1-1)),#REF!/#REF!/(24-(12-#REF!+1+Kapitalbedarfsplanung!#REF!-1-1))/2)))</f>
        <v>#REF!</v>
      </c>
      <c r="S77" s="409" t="e">
        <f>IF((12-#REF!+1+Kapitalbedarfsplanung!#REF!-1)&lt;13,#REF!/#REF!/12,IF(S$75&lt;(12-#REF!+1+Kapitalbedarfsplanung!#REF!-1),0,IF((12-#REF!+1+Kapitalbedarfsplanung!#REF!-1)&lt;19,#REF!/#REF!/(24-(12-#REF!+1+Kapitalbedarfsplanung!#REF!-1-1)),#REF!/#REF!/(24-(12-#REF!+1+Kapitalbedarfsplanung!#REF!-1-1))/2)))</f>
        <v>#REF!</v>
      </c>
      <c r="T77" s="409" t="e">
        <f>IF((12-#REF!+1+Kapitalbedarfsplanung!#REF!-1)&lt;13,#REF!/#REF!/12,IF(T$75&lt;(12-#REF!+1+Kapitalbedarfsplanung!#REF!-1),0,IF((12-#REF!+1+Kapitalbedarfsplanung!#REF!-1)&lt;19,#REF!/#REF!/(24-(12-#REF!+1+Kapitalbedarfsplanung!#REF!-1-1)),#REF!/#REF!/(24-(12-#REF!+1+Kapitalbedarfsplanung!#REF!-1-1))/2)))</f>
        <v>#REF!</v>
      </c>
      <c r="U77" s="409" t="e">
        <f>IF((12-#REF!+1+Kapitalbedarfsplanung!#REF!-1)&lt;13,#REF!/#REF!/12,IF(U$75&lt;(12-#REF!+1+Kapitalbedarfsplanung!#REF!-1),0,IF((12-#REF!+1+Kapitalbedarfsplanung!#REF!-1)&lt;19,#REF!/#REF!/(24-(12-#REF!+1+Kapitalbedarfsplanung!#REF!-1-1)),#REF!/#REF!/(24-(12-#REF!+1+Kapitalbedarfsplanung!#REF!-1-1))/2)))</f>
        <v>#REF!</v>
      </c>
      <c r="V77" s="409" t="e">
        <f>IF((12-#REF!+1+Kapitalbedarfsplanung!#REF!-1)&lt;13,#REF!/#REF!/12,IF(V$75&lt;(12-#REF!+1+Kapitalbedarfsplanung!#REF!-1),0,IF((12-#REF!+1+Kapitalbedarfsplanung!#REF!-1)&lt;19,#REF!/#REF!/(24-(12-#REF!+1+Kapitalbedarfsplanung!#REF!-1-1)),#REF!/#REF!/(24-(12-#REF!+1+Kapitalbedarfsplanung!#REF!-1-1))/2)))</f>
        <v>#REF!</v>
      </c>
      <c r="W77" s="409" t="e">
        <f>IF((12-#REF!+1+Kapitalbedarfsplanung!#REF!-1)&lt;13,#REF!/#REF!/12,IF(W$75&lt;(12-#REF!+1+Kapitalbedarfsplanung!#REF!-1),0,IF((12-#REF!+1+Kapitalbedarfsplanung!#REF!-1)&lt;19,#REF!/#REF!/(24-(12-#REF!+1+Kapitalbedarfsplanung!#REF!-1-1)),#REF!/#REF!/(24-(12-#REF!+1+Kapitalbedarfsplanung!#REF!-1-1))/2)))</f>
        <v>#REF!</v>
      </c>
      <c r="X77" s="409" t="e">
        <f>IF((12-#REF!+1+Kapitalbedarfsplanung!#REF!-1)&lt;13,#REF!/#REF!/12,IF(X$75&lt;(12-#REF!+1+Kapitalbedarfsplanung!#REF!-1),0,IF((12-#REF!+1+Kapitalbedarfsplanung!#REF!-1)&lt;19,#REF!/#REF!/(24-(12-#REF!+1+Kapitalbedarfsplanung!#REF!-1-1)),#REF!/#REF!/(24-(12-#REF!+1+Kapitalbedarfsplanung!#REF!-1-1))/2)))</f>
        <v>#REF!</v>
      </c>
      <c r="Y77" s="409" t="e">
        <f>IF((12-#REF!+1+Kapitalbedarfsplanung!#REF!-1)&lt;13,#REF!/#REF!/12,IF(Y$75&lt;(12-#REF!+1+Kapitalbedarfsplanung!#REF!-1),0,IF((12-#REF!+1+Kapitalbedarfsplanung!#REF!-1)&lt;19,#REF!/#REF!/(24-(12-#REF!+1+Kapitalbedarfsplanung!#REF!-1-1)),#REF!/#REF!/(24-(12-#REF!+1+Kapitalbedarfsplanung!#REF!-1-1))/2)))</f>
        <v>#REF!</v>
      </c>
      <c r="Z77" s="409" t="e">
        <f>IF((12-#REF!+1+Kapitalbedarfsplanung!#REF!-1)&lt;13,#REF!/#REF!/12,IF(Z$75&lt;(12-#REF!+1+Kapitalbedarfsplanung!#REF!-1),0,IF((12-#REF!+1+Kapitalbedarfsplanung!#REF!-1)&lt;19,#REF!/#REF!/(24-(12-#REF!+1+Kapitalbedarfsplanung!#REF!-1-1)),#REF!/#REF!/(24-(12-#REF!+1+Kapitalbedarfsplanung!#REF!-1-1))/2)))</f>
        <v>#REF!</v>
      </c>
      <c r="AA77" s="415" t="e">
        <f>IF((12-#REF!+1+Kapitalbedarfsplanung!#REF!-1)&lt;13,#REF!/#REF!/12,IF(AA$75&lt;(12-#REF!+1+Kapitalbedarfsplanung!#REF!-1),0,IF((12-#REF!+1+Kapitalbedarfsplanung!#REF!-1)&lt;19,#REF!/#REF!/(24-(12-#REF!+1+Kapitalbedarfsplanung!#REF!-1-1)),#REF!/#REF!/(24-(12-#REF!+1+Kapitalbedarfsplanung!#REF!-1-1))/2)))</f>
        <v>#REF!</v>
      </c>
      <c r="AB77" s="414" t="e">
        <f>IF((12-#REF!+1+Kapitalbedarfsplanung!#REF!-1)&lt;25,#REF!/#REF!/12,IF(AB$75&lt;(12-#REF!+1+Kapitalbedarfsplanung!#REF!-1),0,IF((12-#REF!+1+Kapitalbedarfsplanung!#REF!-1)&lt;31,#REF!/#REF!/(36-(12-#REF!+1+Kapitalbedarfsplanung!#REF!-1-1)),#REF!/#REF!/(36-(12-#REF!+1+Kapitalbedarfsplanung!#REF!-1-1))/2)))</f>
        <v>#REF!</v>
      </c>
      <c r="AC77" s="409" t="e">
        <f>IF((12-#REF!+1+Kapitalbedarfsplanung!#REF!-1)&lt;25,#REF!/#REF!/12,IF(AC$75&lt;(12-#REF!+1+Kapitalbedarfsplanung!#REF!-1),0,IF((12-#REF!+1+Kapitalbedarfsplanung!#REF!-1)&lt;31,#REF!/#REF!/(36-(12-#REF!+1+Kapitalbedarfsplanung!#REF!-1-1)),#REF!/#REF!/(36-(12-#REF!+1+Kapitalbedarfsplanung!#REF!-1-1))/2)))</f>
        <v>#REF!</v>
      </c>
      <c r="AD77" s="409" t="e">
        <f>IF((12-#REF!+1+Kapitalbedarfsplanung!#REF!-1)&lt;25,#REF!/#REF!/12,IF(AD$75&lt;(12-#REF!+1+Kapitalbedarfsplanung!#REF!-1),0,IF((12-#REF!+1+Kapitalbedarfsplanung!#REF!-1)&lt;31,#REF!/#REF!/(36-(12-#REF!+1+Kapitalbedarfsplanung!#REF!-1-1)),#REF!/#REF!/(36-(12-#REF!+1+Kapitalbedarfsplanung!#REF!-1-1))/2)))</f>
        <v>#REF!</v>
      </c>
      <c r="AE77" s="409" t="e">
        <f>IF((12-#REF!+1+Kapitalbedarfsplanung!#REF!-1)&lt;25,#REF!/#REF!/12,IF(AE$75&lt;(12-#REF!+1+Kapitalbedarfsplanung!#REF!-1),0,IF((12-#REF!+1+Kapitalbedarfsplanung!#REF!-1)&lt;31,#REF!/#REF!/(36-(12-#REF!+1+Kapitalbedarfsplanung!#REF!-1-1)),#REF!/#REF!/(36-(12-#REF!+1+Kapitalbedarfsplanung!#REF!-1-1))/2)))</f>
        <v>#REF!</v>
      </c>
      <c r="AF77" s="409" t="e">
        <f>IF((12-#REF!+1+Kapitalbedarfsplanung!#REF!-1)&lt;25,#REF!/#REF!/12,IF(AF$75&lt;(12-#REF!+1+Kapitalbedarfsplanung!#REF!-1),0,IF((12-#REF!+1+Kapitalbedarfsplanung!#REF!-1)&lt;31,#REF!/#REF!/(36-(12-#REF!+1+Kapitalbedarfsplanung!#REF!-1-1)),#REF!/#REF!/(36-(12-#REF!+1+Kapitalbedarfsplanung!#REF!-1-1))/2)))</f>
        <v>#REF!</v>
      </c>
      <c r="AG77" s="409" t="e">
        <f>IF((12-#REF!+1+Kapitalbedarfsplanung!#REF!-1)&lt;25,#REF!/#REF!/12,IF(AG$75&lt;(12-#REF!+1+Kapitalbedarfsplanung!#REF!-1),0,IF((12-#REF!+1+Kapitalbedarfsplanung!#REF!-1)&lt;31,#REF!/#REF!/(36-(12-#REF!+1+Kapitalbedarfsplanung!#REF!-1-1)),#REF!/#REF!/(36-(12-#REF!+1+Kapitalbedarfsplanung!#REF!-1-1))/2)))</f>
        <v>#REF!</v>
      </c>
      <c r="AH77" s="409" t="e">
        <f>IF((12-#REF!+1+Kapitalbedarfsplanung!#REF!-1)&lt;25,#REF!/#REF!/12,IF(AH$75&lt;(12-#REF!+1+Kapitalbedarfsplanung!#REF!-1),0,IF((12-#REF!+1+Kapitalbedarfsplanung!#REF!-1)&lt;31,#REF!/#REF!/(36-(12-#REF!+1+Kapitalbedarfsplanung!#REF!-1-1)),#REF!/#REF!/(36-(12-#REF!+1+Kapitalbedarfsplanung!#REF!-1-1))/2)))</f>
        <v>#REF!</v>
      </c>
      <c r="AI77" s="409" t="e">
        <f>IF((12-#REF!+1+Kapitalbedarfsplanung!#REF!-1)&lt;25,#REF!/#REF!/12,IF(AI$75&lt;(12-#REF!+1+Kapitalbedarfsplanung!#REF!-1),0,IF((12-#REF!+1+Kapitalbedarfsplanung!#REF!-1)&lt;31,#REF!/#REF!/(36-(12-#REF!+1+Kapitalbedarfsplanung!#REF!-1-1)),#REF!/#REF!/(36-(12-#REF!+1+Kapitalbedarfsplanung!#REF!-1-1))/2)))</f>
        <v>#REF!</v>
      </c>
      <c r="AJ77" s="409" t="e">
        <f>IF((12-#REF!+1+Kapitalbedarfsplanung!#REF!-1)&lt;25,#REF!/#REF!/12,IF(AJ$75&lt;(12-#REF!+1+Kapitalbedarfsplanung!#REF!-1),0,IF((12-#REF!+1+Kapitalbedarfsplanung!#REF!-1)&lt;31,#REF!/#REF!/(36-(12-#REF!+1+Kapitalbedarfsplanung!#REF!-1-1)),#REF!/#REF!/(36-(12-#REF!+1+Kapitalbedarfsplanung!#REF!-1-1))/2)))</f>
        <v>#REF!</v>
      </c>
      <c r="AK77" s="409" t="e">
        <f>IF((12-#REF!+1+Kapitalbedarfsplanung!#REF!-1)&lt;25,#REF!/#REF!/12,IF(AK$75&lt;(12-#REF!+1+Kapitalbedarfsplanung!#REF!-1),0,IF((12-#REF!+1+Kapitalbedarfsplanung!#REF!-1)&lt;31,#REF!/#REF!/(36-(12-#REF!+1+Kapitalbedarfsplanung!#REF!-1-1)),#REF!/#REF!/(36-(12-#REF!+1+Kapitalbedarfsplanung!#REF!-1-1))/2)))</f>
        <v>#REF!</v>
      </c>
      <c r="AL77" s="409" t="e">
        <f>IF((12-#REF!+1+Kapitalbedarfsplanung!#REF!-1)&lt;25,#REF!/#REF!/12,IF(AL$75&lt;(12-#REF!+1+Kapitalbedarfsplanung!#REF!-1),0,IF((12-#REF!+1+Kapitalbedarfsplanung!#REF!-1)&lt;31,#REF!/#REF!/(36-(12-#REF!+1+Kapitalbedarfsplanung!#REF!-1-1)),#REF!/#REF!/(36-(12-#REF!+1+Kapitalbedarfsplanung!#REF!-1-1))/2)))</f>
        <v>#REF!</v>
      </c>
      <c r="AM77" s="415" t="e">
        <f>IF((12-#REF!+1+Kapitalbedarfsplanung!#REF!-1)&lt;25,#REF!/#REF!/12,IF(AM$75&lt;(12-#REF!+1+Kapitalbedarfsplanung!#REF!-1),0,IF((12-#REF!+1+Kapitalbedarfsplanung!#REF!-1)&lt;31,#REF!/#REF!/(36-(12-#REF!+1+Kapitalbedarfsplanung!#REF!-1-1)),#REF!/#REF!/(36-(12-#REF!+1+Kapitalbedarfsplanung!#REF!-1-1))/2)))</f>
        <v>#REF!</v>
      </c>
    </row>
    <row r="78" spans="2:39" ht="15.75" hidden="1">
      <c r="B78" s="24"/>
      <c r="C78" s="391"/>
      <c r="D78" s="416"/>
      <c r="E78" s="417"/>
      <c r="F78" s="417"/>
      <c r="G78" s="417"/>
      <c r="H78" s="417"/>
      <c r="I78" s="417"/>
      <c r="J78" s="417"/>
      <c r="K78" s="417"/>
      <c r="L78" s="417"/>
      <c r="M78" s="417"/>
      <c r="N78" s="417"/>
      <c r="O78" s="415"/>
      <c r="P78" s="416"/>
      <c r="Q78" s="417"/>
      <c r="R78" s="417"/>
      <c r="S78" s="417"/>
      <c r="T78" s="417"/>
      <c r="U78" s="417"/>
      <c r="V78" s="417"/>
      <c r="W78" s="417"/>
      <c r="X78" s="417"/>
      <c r="Y78" s="417"/>
      <c r="Z78" s="417"/>
      <c r="AA78" s="415"/>
      <c r="AB78" s="416"/>
      <c r="AC78" s="417"/>
      <c r="AD78" s="417"/>
      <c r="AE78" s="417"/>
      <c r="AF78" s="417"/>
      <c r="AG78" s="417"/>
      <c r="AH78" s="417"/>
      <c r="AI78" s="417"/>
      <c r="AJ78" s="417"/>
      <c r="AK78" s="417"/>
      <c r="AL78" s="417"/>
      <c r="AM78" s="415"/>
    </row>
    <row r="79" spans="2:39" ht="15.75">
      <c r="B79" s="24" t="s">
        <v>154</v>
      </c>
      <c r="C79" s="391"/>
      <c r="D79" s="414" t="e">
        <f>IF(D$75&lt;12-#REF!+1+Kapitalbedarfsplanung!#REF!-1,0,+#REF!/#REF!/IF(12-#REF!+1+Kapitalbedarfsplanung!#REF!-1&lt;7,(#REF!-Kapitalbedarfsplanung!#REF!+1),(#REF!-Kapitalbedarfsplanung!#REF!+1)*2))</f>
        <v>#REF!</v>
      </c>
      <c r="E79" s="409" t="e">
        <f>IF(E$75&lt;12-#REF!+1+Kapitalbedarfsplanung!#REF!-1,0,+#REF!/#REF!/IF(12-#REF!+1+Kapitalbedarfsplanung!#REF!-1&lt;7,(#REF!-Kapitalbedarfsplanung!#REF!+1),(#REF!-Kapitalbedarfsplanung!#REF!+1)*2))</f>
        <v>#REF!</v>
      </c>
      <c r="F79" s="409" t="e">
        <f>IF(F$75&lt;12-#REF!+1+Kapitalbedarfsplanung!#REF!-1,0,+#REF!/#REF!/IF(12-#REF!+1+Kapitalbedarfsplanung!#REF!-1&lt;7,(#REF!-Kapitalbedarfsplanung!#REF!+1),(#REF!-Kapitalbedarfsplanung!#REF!+1)*2))</f>
        <v>#REF!</v>
      </c>
      <c r="G79" s="409" t="e">
        <f>IF(G$75&lt;12-#REF!+1+Kapitalbedarfsplanung!#REF!-1,0,+#REF!/#REF!/IF(12-#REF!+1+Kapitalbedarfsplanung!#REF!-1&lt;7,(#REF!-Kapitalbedarfsplanung!#REF!+1),(#REF!-Kapitalbedarfsplanung!#REF!+1)*2))</f>
        <v>#REF!</v>
      </c>
      <c r="H79" s="409" t="e">
        <f>IF(H$75&lt;12-#REF!+1+Kapitalbedarfsplanung!#REF!-1,0,+#REF!/#REF!/IF(12-#REF!+1+Kapitalbedarfsplanung!#REF!-1&lt;7,(#REF!-Kapitalbedarfsplanung!#REF!+1),(#REF!-Kapitalbedarfsplanung!#REF!+1)*2))</f>
        <v>#REF!</v>
      </c>
      <c r="I79" s="409" t="e">
        <f>IF(I$75&lt;12-#REF!+1+Kapitalbedarfsplanung!#REF!-1,0,+#REF!/#REF!/IF(12-#REF!+1+Kapitalbedarfsplanung!#REF!-1&lt;7,(#REF!-Kapitalbedarfsplanung!#REF!+1),(#REF!-Kapitalbedarfsplanung!#REF!+1)*2))</f>
        <v>#REF!</v>
      </c>
      <c r="J79" s="409" t="e">
        <f>IF(J$75&lt;12-#REF!+1+Kapitalbedarfsplanung!#REF!-1,0,+#REF!/#REF!/IF(12-#REF!+1+Kapitalbedarfsplanung!#REF!-1&lt;7,(#REF!-Kapitalbedarfsplanung!#REF!+1),(#REF!-Kapitalbedarfsplanung!#REF!+1)*2))</f>
        <v>#REF!</v>
      </c>
      <c r="K79" s="409" t="e">
        <f>IF(K$75&lt;12-#REF!+1+Kapitalbedarfsplanung!#REF!-1,0,+#REF!/#REF!/IF(12-#REF!+1+Kapitalbedarfsplanung!#REF!-1&lt;7,(#REF!-Kapitalbedarfsplanung!#REF!+1),(#REF!-Kapitalbedarfsplanung!#REF!+1)*2))</f>
        <v>#REF!</v>
      </c>
      <c r="L79" s="409" t="e">
        <f>IF(L$75&lt;12-#REF!+1+Kapitalbedarfsplanung!#REF!-1,0,+#REF!/#REF!/IF(12-#REF!+1+Kapitalbedarfsplanung!#REF!-1&lt;7,(#REF!-Kapitalbedarfsplanung!#REF!+1),(#REF!-Kapitalbedarfsplanung!#REF!+1)*2))</f>
        <v>#REF!</v>
      </c>
      <c r="M79" s="409" t="e">
        <f>IF(M$75&lt;12-#REF!+1+Kapitalbedarfsplanung!#REF!-1,0,+#REF!/#REF!/IF(12-#REF!+1+Kapitalbedarfsplanung!#REF!-1&lt;7,(#REF!-Kapitalbedarfsplanung!#REF!+1),(#REF!-Kapitalbedarfsplanung!#REF!+1)*2))</f>
        <v>#REF!</v>
      </c>
      <c r="N79" s="409" t="e">
        <f>IF(N$75&lt;12-#REF!+1+Kapitalbedarfsplanung!#REF!-1,0,+#REF!/#REF!/IF(12-#REF!+1+Kapitalbedarfsplanung!#REF!-1&lt;7,(#REF!-Kapitalbedarfsplanung!#REF!+1),(#REF!-Kapitalbedarfsplanung!#REF!+1)*2))</f>
        <v>#REF!</v>
      </c>
      <c r="O79" s="415" t="e">
        <f>IF(O$75&lt;12-#REF!+1+Kapitalbedarfsplanung!#REF!-1,0,+#REF!/#REF!/IF(12-#REF!+1+Kapitalbedarfsplanung!#REF!-1&lt;7,(#REF!-Kapitalbedarfsplanung!#REF!+1),(#REF!-Kapitalbedarfsplanung!#REF!+1)*2))</f>
        <v>#REF!</v>
      </c>
      <c r="P79" s="414" t="e">
        <f>IF((12-#REF!+1+Kapitalbedarfsplanung!#REF!-1)&lt;13,#REF!/#REF!/12,IF(P$75&lt;(12-#REF!+1+Kapitalbedarfsplanung!#REF!-1),0,IF((12-#REF!+1+Kapitalbedarfsplanung!#REF!-1)&lt;19,#REF!/#REF!/(24-(12-#REF!+1+Kapitalbedarfsplanung!#REF!-1-1)),#REF!/#REF!/(24-(12-#REF!+1+Kapitalbedarfsplanung!#REF!-1-1))/2)))</f>
        <v>#REF!</v>
      </c>
      <c r="Q79" s="409" t="e">
        <f>IF((12-#REF!+1+Kapitalbedarfsplanung!#REF!-1)&lt;13,#REF!/#REF!/12,IF(Q$75&lt;(12-#REF!+1+Kapitalbedarfsplanung!#REF!-1),0,IF((12-#REF!+1+Kapitalbedarfsplanung!#REF!-1)&lt;19,#REF!/#REF!/(24-(12-#REF!+1+Kapitalbedarfsplanung!#REF!-1-1)),#REF!/#REF!/(24-(12-#REF!+1+Kapitalbedarfsplanung!#REF!-1-1))/2)))</f>
        <v>#REF!</v>
      </c>
      <c r="R79" s="409" t="e">
        <f>IF((12-#REF!+1+Kapitalbedarfsplanung!#REF!-1)&lt;13,#REF!/#REF!/12,IF(R$75&lt;(12-#REF!+1+Kapitalbedarfsplanung!#REF!-1),0,IF((12-#REF!+1+Kapitalbedarfsplanung!#REF!-1)&lt;19,#REF!/#REF!/(24-(12-#REF!+1+Kapitalbedarfsplanung!#REF!-1-1)),#REF!/#REF!/(24-(12-#REF!+1+Kapitalbedarfsplanung!#REF!-1-1))/2)))</f>
        <v>#REF!</v>
      </c>
      <c r="S79" s="409" t="e">
        <f>IF((12-#REF!+1+Kapitalbedarfsplanung!#REF!-1)&lt;13,#REF!/#REF!/12,IF(S$75&lt;(12-#REF!+1+Kapitalbedarfsplanung!#REF!-1),0,IF((12-#REF!+1+Kapitalbedarfsplanung!#REF!-1)&lt;19,#REF!/#REF!/(24-(12-#REF!+1+Kapitalbedarfsplanung!#REF!-1-1)),#REF!/#REF!/(24-(12-#REF!+1+Kapitalbedarfsplanung!#REF!-1-1))/2)))</f>
        <v>#REF!</v>
      </c>
      <c r="T79" s="409" t="e">
        <f>IF((12-#REF!+1+Kapitalbedarfsplanung!#REF!-1)&lt;13,#REF!/#REF!/12,IF(T$75&lt;(12-#REF!+1+Kapitalbedarfsplanung!#REF!-1),0,IF((12-#REF!+1+Kapitalbedarfsplanung!#REF!-1)&lt;19,#REF!/#REF!/(24-(12-#REF!+1+Kapitalbedarfsplanung!#REF!-1-1)),#REF!/#REF!/(24-(12-#REF!+1+Kapitalbedarfsplanung!#REF!-1-1))/2)))</f>
        <v>#REF!</v>
      </c>
      <c r="U79" s="409" t="e">
        <f>IF((12-#REF!+1+Kapitalbedarfsplanung!#REF!-1)&lt;13,#REF!/#REF!/12,IF(U$75&lt;(12-#REF!+1+Kapitalbedarfsplanung!#REF!-1),0,IF((12-#REF!+1+Kapitalbedarfsplanung!#REF!-1)&lt;19,#REF!/#REF!/(24-(12-#REF!+1+Kapitalbedarfsplanung!#REF!-1-1)),#REF!/#REF!/(24-(12-#REF!+1+Kapitalbedarfsplanung!#REF!-1-1))/2)))</f>
        <v>#REF!</v>
      </c>
      <c r="V79" s="409" t="e">
        <f>IF((12-#REF!+1+Kapitalbedarfsplanung!#REF!-1)&lt;13,#REF!/#REF!/12,IF(V$75&lt;(12-#REF!+1+Kapitalbedarfsplanung!#REF!-1),0,IF((12-#REF!+1+Kapitalbedarfsplanung!#REF!-1)&lt;19,#REF!/#REF!/(24-(12-#REF!+1+Kapitalbedarfsplanung!#REF!-1-1)),#REF!/#REF!/(24-(12-#REF!+1+Kapitalbedarfsplanung!#REF!-1-1))/2)))</f>
        <v>#REF!</v>
      </c>
      <c r="W79" s="409" t="e">
        <f>IF((12-#REF!+1+Kapitalbedarfsplanung!#REF!-1)&lt;13,#REF!/#REF!/12,IF(W$75&lt;(12-#REF!+1+Kapitalbedarfsplanung!#REF!-1),0,IF((12-#REF!+1+Kapitalbedarfsplanung!#REF!-1)&lt;19,#REF!/#REF!/(24-(12-#REF!+1+Kapitalbedarfsplanung!#REF!-1-1)),#REF!/#REF!/(24-(12-#REF!+1+Kapitalbedarfsplanung!#REF!-1-1))/2)))</f>
        <v>#REF!</v>
      </c>
      <c r="X79" s="409" t="e">
        <f>IF((12-#REF!+1+Kapitalbedarfsplanung!#REF!-1)&lt;13,#REF!/#REF!/12,IF(X$75&lt;(12-#REF!+1+Kapitalbedarfsplanung!#REF!-1),0,IF((12-#REF!+1+Kapitalbedarfsplanung!#REF!-1)&lt;19,#REF!/#REF!/(24-(12-#REF!+1+Kapitalbedarfsplanung!#REF!-1-1)),#REF!/#REF!/(24-(12-#REF!+1+Kapitalbedarfsplanung!#REF!-1-1))/2)))</f>
        <v>#REF!</v>
      </c>
      <c r="Y79" s="409" t="e">
        <f>IF((12-#REF!+1+Kapitalbedarfsplanung!#REF!-1)&lt;13,#REF!/#REF!/12,IF(Y$75&lt;(12-#REF!+1+Kapitalbedarfsplanung!#REF!-1),0,IF((12-#REF!+1+Kapitalbedarfsplanung!#REF!-1)&lt;19,#REF!/#REF!/(24-(12-#REF!+1+Kapitalbedarfsplanung!#REF!-1-1)),#REF!/#REF!/(24-(12-#REF!+1+Kapitalbedarfsplanung!#REF!-1-1))/2)))</f>
        <v>#REF!</v>
      </c>
      <c r="Z79" s="409" t="e">
        <f>IF((12-#REF!+1+Kapitalbedarfsplanung!#REF!-1)&lt;13,#REF!/#REF!/12,IF(Z$75&lt;(12-#REF!+1+Kapitalbedarfsplanung!#REF!-1),0,IF((12-#REF!+1+Kapitalbedarfsplanung!#REF!-1)&lt;19,#REF!/#REF!/(24-(12-#REF!+1+Kapitalbedarfsplanung!#REF!-1-1)),#REF!/#REF!/(24-(12-#REF!+1+Kapitalbedarfsplanung!#REF!-1-1))/2)))</f>
        <v>#REF!</v>
      </c>
      <c r="AA79" s="415" t="e">
        <f>IF((12-#REF!+1+Kapitalbedarfsplanung!#REF!-1)&lt;13,#REF!/#REF!/12,IF(AA$75&lt;(12-#REF!+1+Kapitalbedarfsplanung!#REF!-1),0,IF((12-#REF!+1+Kapitalbedarfsplanung!#REF!-1)&lt;19,#REF!/#REF!/(24-(12-#REF!+1+Kapitalbedarfsplanung!#REF!-1-1)),#REF!/#REF!/(24-(12-#REF!+1+Kapitalbedarfsplanung!#REF!-1-1))/2)))</f>
        <v>#REF!</v>
      </c>
      <c r="AB79" s="414" t="e">
        <f>IF((12-#REF!+1+Kapitalbedarfsplanung!#REF!-1)&lt;25,#REF!/#REF!/12,IF(AB$75&lt;(12-#REF!+1+Kapitalbedarfsplanung!#REF!-1),0,IF((12-#REF!+1+Kapitalbedarfsplanung!#REF!-1)&lt;31,#REF!/#REF!/(36-(12-#REF!+1+Kapitalbedarfsplanung!#REF!-1-1)),#REF!/#REF!/(36-(12-#REF!+1+Kapitalbedarfsplanung!#REF!-1-1))/2)))</f>
        <v>#REF!</v>
      </c>
      <c r="AC79" s="409" t="e">
        <f>IF((12-#REF!+1+Kapitalbedarfsplanung!#REF!-1)&lt;25,#REF!/#REF!/12,IF(AC$75&lt;(12-#REF!+1+Kapitalbedarfsplanung!#REF!-1),0,IF((12-#REF!+1+Kapitalbedarfsplanung!#REF!-1)&lt;31,#REF!/#REF!/(36-(12-#REF!+1+Kapitalbedarfsplanung!#REF!-1-1)),#REF!/#REF!/(36-(12-#REF!+1+Kapitalbedarfsplanung!#REF!-1-1))/2)))</f>
        <v>#REF!</v>
      </c>
      <c r="AD79" s="409" t="e">
        <f>IF((12-#REF!+1+Kapitalbedarfsplanung!#REF!-1)&lt;25,#REF!/#REF!/12,IF(AD$75&lt;(12-#REF!+1+Kapitalbedarfsplanung!#REF!-1),0,IF((12-#REF!+1+Kapitalbedarfsplanung!#REF!-1)&lt;31,#REF!/#REF!/(36-(12-#REF!+1+Kapitalbedarfsplanung!#REF!-1-1)),#REF!/#REF!/(36-(12-#REF!+1+Kapitalbedarfsplanung!#REF!-1-1))/2)))</f>
        <v>#REF!</v>
      </c>
      <c r="AE79" s="409" t="e">
        <f>IF((12-#REF!+1+Kapitalbedarfsplanung!#REF!-1)&lt;25,#REF!/#REF!/12,IF(AE$75&lt;(12-#REF!+1+Kapitalbedarfsplanung!#REF!-1),0,IF((12-#REF!+1+Kapitalbedarfsplanung!#REF!-1)&lt;31,#REF!/#REF!/(36-(12-#REF!+1+Kapitalbedarfsplanung!#REF!-1-1)),#REF!/#REF!/(36-(12-#REF!+1+Kapitalbedarfsplanung!#REF!-1-1))/2)))</f>
        <v>#REF!</v>
      </c>
      <c r="AF79" s="409" t="e">
        <f>IF((12-#REF!+1+Kapitalbedarfsplanung!#REF!-1)&lt;25,#REF!/#REF!/12,IF(AF$75&lt;(12-#REF!+1+Kapitalbedarfsplanung!#REF!-1),0,IF((12-#REF!+1+Kapitalbedarfsplanung!#REF!-1)&lt;31,#REF!/#REF!/(36-(12-#REF!+1+Kapitalbedarfsplanung!#REF!-1-1)),#REF!/#REF!/(36-(12-#REF!+1+Kapitalbedarfsplanung!#REF!-1-1))/2)))</f>
        <v>#REF!</v>
      </c>
      <c r="AG79" s="409" t="e">
        <f>IF((12-#REF!+1+Kapitalbedarfsplanung!#REF!-1)&lt;25,#REF!/#REF!/12,IF(AG$75&lt;(12-#REF!+1+Kapitalbedarfsplanung!#REF!-1),0,IF((12-#REF!+1+Kapitalbedarfsplanung!#REF!-1)&lt;31,#REF!/#REF!/(36-(12-#REF!+1+Kapitalbedarfsplanung!#REF!-1-1)),#REF!/#REF!/(36-(12-#REF!+1+Kapitalbedarfsplanung!#REF!-1-1))/2)))</f>
        <v>#REF!</v>
      </c>
      <c r="AH79" s="409" t="e">
        <f>IF((12-#REF!+1+Kapitalbedarfsplanung!#REF!-1)&lt;25,#REF!/#REF!/12,IF(AH$75&lt;(12-#REF!+1+Kapitalbedarfsplanung!#REF!-1),0,IF((12-#REF!+1+Kapitalbedarfsplanung!#REF!-1)&lt;31,#REF!/#REF!/(36-(12-#REF!+1+Kapitalbedarfsplanung!#REF!-1-1)),#REF!/#REF!/(36-(12-#REF!+1+Kapitalbedarfsplanung!#REF!-1-1))/2)))</f>
        <v>#REF!</v>
      </c>
      <c r="AI79" s="409" t="e">
        <f>IF((12-#REF!+1+Kapitalbedarfsplanung!#REF!-1)&lt;25,#REF!/#REF!/12,IF(AI$75&lt;(12-#REF!+1+Kapitalbedarfsplanung!#REF!-1),0,IF((12-#REF!+1+Kapitalbedarfsplanung!#REF!-1)&lt;31,#REF!/#REF!/(36-(12-#REF!+1+Kapitalbedarfsplanung!#REF!-1-1)),#REF!/#REF!/(36-(12-#REF!+1+Kapitalbedarfsplanung!#REF!-1-1))/2)))</f>
        <v>#REF!</v>
      </c>
      <c r="AJ79" s="409" t="e">
        <f>IF((12-#REF!+1+Kapitalbedarfsplanung!#REF!-1)&lt;25,#REF!/#REF!/12,IF(AJ$75&lt;(12-#REF!+1+Kapitalbedarfsplanung!#REF!-1),0,IF((12-#REF!+1+Kapitalbedarfsplanung!#REF!-1)&lt;31,#REF!/#REF!/(36-(12-#REF!+1+Kapitalbedarfsplanung!#REF!-1-1)),#REF!/#REF!/(36-(12-#REF!+1+Kapitalbedarfsplanung!#REF!-1-1))/2)))</f>
        <v>#REF!</v>
      </c>
      <c r="AK79" s="409" t="e">
        <f>IF((12-#REF!+1+Kapitalbedarfsplanung!#REF!-1)&lt;25,#REF!/#REF!/12,IF(AK$75&lt;(12-#REF!+1+Kapitalbedarfsplanung!#REF!-1),0,IF((12-#REF!+1+Kapitalbedarfsplanung!#REF!-1)&lt;31,#REF!/#REF!/(36-(12-#REF!+1+Kapitalbedarfsplanung!#REF!-1-1)),#REF!/#REF!/(36-(12-#REF!+1+Kapitalbedarfsplanung!#REF!-1-1))/2)))</f>
        <v>#REF!</v>
      </c>
      <c r="AL79" s="409" t="e">
        <f>IF((12-#REF!+1+Kapitalbedarfsplanung!#REF!-1)&lt;25,#REF!/#REF!/12,IF(AL$75&lt;(12-#REF!+1+Kapitalbedarfsplanung!#REF!-1),0,IF((12-#REF!+1+Kapitalbedarfsplanung!#REF!-1)&lt;31,#REF!/#REF!/(36-(12-#REF!+1+Kapitalbedarfsplanung!#REF!-1-1)),#REF!/#REF!/(36-(12-#REF!+1+Kapitalbedarfsplanung!#REF!-1-1))/2)))</f>
        <v>#REF!</v>
      </c>
      <c r="AM79" s="415" t="e">
        <f>IF((12-#REF!+1+Kapitalbedarfsplanung!#REF!-1)&lt;25,#REF!/#REF!/12,IF(AM$75&lt;(12-#REF!+1+Kapitalbedarfsplanung!#REF!-1),0,IF((12-#REF!+1+Kapitalbedarfsplanung!#REF!-1)&lt;31,#REF!/#REF!/(36-(12-#REF!+1+Kapitalbedarfsplanung!#REF!-1-1)),#REF!/#REF!/(36-(12-#REF!+1+Kapitalbedarfsplanung!#REF!-1-1))/2)))</f>
        <v>#REF!</v>
      </c>
    </row>
    <row r="80" spans="2:39" ht="15.75">
      <c r="B80" s="24" t="s">
        <v>154</v>
      </c>
      <c r="C80" s="391"/>
      <c r="D80" s="414" t="e">
        <f>IF(D$75&lt;12-#REF!+1+Kapitalbedarfsplanung!#REF!-1,0,+#REF!/#REF!/IF(12-#REF!+1+Kapitalbedarfsplanung!#REF!-1&lt;7,(#REF!-Kapitalbedarfsplanung!#REF!+1),(#REF!-Kapitalbedarfsplanung!#REF!+1)*2))</f>
        <v>#REF!</v>
      </c>
      <c r="E80" s="409" t="e">
        <f>IF(E$75&lt;12-#REF!+1+Kapitalbedarfsplanung!#REF!-1,0,+#REF!/#REF!/IF(12-#REF!+1+Kapitalbedarfsplanung!#REF!-1&lt;7,(#REF!-Kapitalbedarfsplanung!#REF!+1),(#REF!-Kapitalbedarfsplanung!#REF!+1)*2))</f>
        <v>#REF!</v>
      </c>
      <c r="F80" s="409" t="e">
        <f>IF(F$75&lt;12-#REF!+1+Kapitalbedarfsplanung!#REF!-1,0,+#REF!/#REF!/IF(12-#REF!+1+Kapitalbedarfsplanung!#REF!-1&lt;7,(#REF!-Kapitalbedarfsplanung!#REF!+1),(#REF!-Kapitalbedarfsplanung!#REF!+1)*2))</f>
        <v>#REF!</v>
      </c>
      <c r="G80" s="409" t="e">
        <f>IF(G$75&lt;12-#REF!+1+Kapitalbedarfsplanung!#REF!-1,0,+#REF!/#REF!/IF(12-#REF!+1+Kapitalbedarfsplanung!#REF!-1&lt;7,(#REF!-Kapitalbedarfsplanung!#REF!+1),(#REF!-Kapitalbedarfsplanung!#REF!+1)*2))</f>
        <v>#REF!</v>
      </c>
      <c r="H80" s="409" t="e">
        <f>IF(H$75&lt;12-#REF!+1+Kapitalbedarfsplanung!#REF!-1,0,+#REF!/#REF!/IF(12-#REF!+1+Kapitalbedarfsplanung!#REF!-1&lt;7,(#REF!-Kapitalbedarfsplanung!#REF!+1),(#REF!-Kapitalbedarfsplanung!#REF!+1)*2))</f>
        <v>#REF!</v>
      </c>
      <c r="I80" s="409" t="e">
        <f>IF(I$75&lt;12-#REF!+1+Kapitalbedarfsplanung!#REF!-1,0,+#REF!/#REF!/IF(12-#REF!+1+Kapitalbedarfsplanung!#REF!-1&lt;7,(#REF!-Kapitalbedarfsplanung!#REF!+1),(#REF!-Kapitalbedarfsplanung!#REF!+1)*2))</f>
        <v>#REF!</v>
      </c>
      <c r="J80" s="409" t="e">
        <f>IF(J$75&lt;12-#REF!+1+Kapitalbedarfsplanung!#REF!-1,0,+#REF!/#REF!/IF(12-#REF!+1+Kapitalbedarfsplanung!#REF!-1&lt;7,(#REF!-Kapitalbedarfsplanung!#REF!+1),(#REF!-Kapitalbedarfsplanung!#REF!+1)*2))</f>
        <v>#REF!</v>
      </c>
      <c r="K80" s="409" t="e">
        <f>IF(K$75&lt;12-#REF!+1+Kapitalbedarfsplanung!#REF!-1,0,+#REF!/#REF!/IF(12-#REF!+1+Kapitalbedarfsplanung!#REF!-1&lt;7,(#REF!-Kapitalbedarfsplanung!#REF!+1),(#REF!-Kapitalbedarfsplanung!#REF!+1)*2))</f>
        <v>#REF!</v>
      </c>
      <c r="L80" s="409" t="e">
        <f>IF(L$75&lt;12-#REF!+1+Kapitalbedarfsplanung!#REF!-1,0,+#REF!/#REF!/IF(12-#REF!+1+Kapitalbedarfsplanung!#REF!-1&lt;7,(#REF!-Kapitalbedarfsplanung!#REF!+1),(#REF!-Kapitalbedarfsplanung!#REF!+1)*2))</f>
        <v>#REF!</v>
      </c>
      <c r="M80" s="409" t="e">
        <f>IF(M$75&lt;12-#REF!+1+Kapitalbedarfsplanung!#REF!-1,0,+#REF!/#REF!/IF(12-#REF!+1+Kapitalbedarfsplanung!#REF!-1&lt;7,(#REF!-Kapitalbedarfsplanung!#REF!+1),(#REF!-Kapitalbedarfsplanung!#REF!+1)*2))</f>
        <v>#REF!</v>
      </c>
      <c r="N80" s="409" t="e">
        <f>IF(N$75&lt;12-#REF!+1+Kapitalbedarfsplanung!#REF!-1,0,+#REF!/#REF!/IF(12-#REF!+1+Kapitalbedarfsplanung!#REF!-1&lt;7,(#REF!-Kapitalbedarfsplanung!#REF!+1),(#REF!-Kapitalbedarfsplanung!#REF!+1)*2))</f>
        <v>#REF!</v>
      </c>
      <c r="O80" s="415" t="e">
        <f>IF(O$75&lt;12-#REF!+1+Kapitalbedarfsplanung!#REF!-1,0,+#REF!/#REF!/IF(12-#REF!+1+Kapitalbedarfsplanung!#REF!-1&lt;7,(#REF!-Kapitalbedarfsplanung!#REF!+1),(#REF!-Kapitalbedarfsplanung!#REF!+1)*2))</f>
        <v>#REF!</v>
      </c>
      <c r="P80" s="414" t="e">
        <f>IF((12-#REF!+1+Kapitalbedarfsplanung!#REF!-1)&lt;13,#REF!/#REF!/12,IF(P$75&lt;(12-#REF!+1+Kapitalbedarfsplanung!#REF!-1),0,IF((12-#REF!+1+Kapitalbedarfsplanung!#REF!-1)&lt;19,#REF!/#REF!/(24-(12-#REF!+1+Kapitalbedarfsplanung!#REF!-1-1)),#REF!/#REF!/(24-(12-#REF!+1+Kapitalbedarfsplanung!#REF!-1-1))/2)))</f>
        <v>#REF!</v>
      </c>
      <c r="Q80" s="409" t="e">
        <f>IF((12-#REF!+1+Kapitalbedarfsplanung!#REF!-1)&lt;13,#REF!/#REF!/12,IF(Q$75&lt;(12-#REF!+1+Kapitalbedarfsplanung!#REF!-1),0,IF((12-#REF!+1+Kapitalbedarfsplanung!#REF!-1)&lt;19,#REF!/#REF!/(24-(12-#REF!+1+Kapitalbedarfsplanung!#REF!-1-1)),#REF!/#REF!/(24-(12-#REF!+1+Kapitalbedarfsplanung!#REF!-1-1))/2)))</f>
        <v>#REF!</v>
      </c>
      <c r="R80" s="409" t="e">
        <f>IF((12-#REF!+1+Kapitalbedarfsplanung!#REF!-1)&lt;13,#REF!/#REF!/12,IF(R$75&lt;(12-#REF!+1+Kapitalbedarfsplanung!#REF!-1),0,IF((12-#REF!+1+Kapitalbedarfsplanung!#REF!-1)&lt;19,#REF!/#REF!/(24-(12-#REF!+1+Kapitalbedarfsplanung!#REF!-1-1)),#REF!/#REF!/(24-(12-#REF!+1+Kapitalbedarfsplanung!#REF!-1-1))/2)))</f>
        <v>#REF!</v>
      </c>
      <c r="S80" s="409" t="e">
        <f>IF((12-#REF!+1+Kapitalbedarfsplanung!#REF!-1)&lt;13,#REF!/#REF!/12,IF(S$75&lt;(12-#REF!+1+Kapitalbedarfsplanung!#REF!-1),0,IF((12-#REF!+1+Kapitalbedarfsplanung!#REF!-1)&lt;19,#REF!/#REF!/(24-(12-#REF!+1+Kapitalbedarfsplanung!#REF!-1-1)),#REF!/#REF!/(24-(12-#REF!+1+Kapitalbedarfsplanung!#REF!-1-1))/2)))</f>
        <v>#REF!</v>
      </c>
      <c r="T80" s="409" t="e">
        <f>IF((12-#REF!+1+Kapitalbedarfsplanung!#REF!-1)&lt;13,#REF!/#REF!/12,IF(T$75&lt;(12-#REF!+1+Kapitalbedarfsplanung!#REF!-1),0,IF((12-#REF!+1+Kapitalbedarfsplanung!#REF!-1)&lt;19,#REF!/#REF!/(24-(12-#REF!+1+Kapitalbedarfsplanung!#REF!-1-1)),#REF!/#REF!/(24-(12-#REF!+1+Kapitalbedarfsplanung!#REF!-1-1))/2)))</f>
        <v>#REF!</v>
      </c>
      <c r="U80" s="409" t="e">
        <f>IF((12-#REF!+1+Kapitalbedarfsplanung!#REF!-1)&lt;13,#REF!/#REF!/12,IF(U$75&lt;(12-#REF!+1+Kapitalbedarfsplanung!#REF!-1),0,IF((12-#REF!+1+Kapitalbedarfsplanung!#REF!-1)&lt;19,#REF!/#REF!/(24-(12-#REF!+1+Kapitalbedarfsplanung!#REF!-1-1)),#REF!/#REF!/(24-(12-#REF!+1+Kapitalbedarfsplanung!#REF!-1-1))/2)))</f>
        <v>#REF!</v>
      </c>
      <c r="V80" s="409" t="e">
        <f>IF((12-#REF!+1+Kapitalbedarfsplanung!#REF!-1)&lt;13,#REF!/#REF!/12,IF(V$75&lt;(12-#REF!+1+Kapitalbedarfsplanung!#REF!-1),0,IF((12-#REF!+1+Kapitalbedarfsplanung!#REF!-1)&lt;19,#REF!/#REF!/(24-(12-#REF!+1+Kapitalbedarfsplanung!#REF!-1-1)),#REF!/#REF!/(24-(12-#REF!+1+Kapitalbedarfsplanung!#REF!-1-1))/2)))</f>
        <v>#REF!</v>
      </c>
      <c r="W80" s="409" t="e">
        <f>IF((12-#REF!+1+Kapitalbedarfsplanung!#REF!-1)&lt;13,#REF!/#REF!/12,IF(W$75&lt;(12-#REF!+1+Kapitalbedarfsplanung!#REF!-1),0,IF((12-#REF!+1+Kapitalbedarfsplanung!#REF!-1)&lt;19,#REF!/#REF!/(24-(12-#REF!+1+Kapitalbedarfsplanung!#REF!-1-1)),#REF!/#REF!/(24-(12-#REF!+1+Kapitalbedarfsplanung!#REF!-1-1))/2)))</f>
        <v>#REF!</v>
      </c>
      <c r="X80" s="409" t="e">
        <f>IF((12-#REF!+1+Kapitalbedarfsplanung!#REF!-1)&lt;13,#REF!/#REF!/12,IF(X$75&lt;(12-#REF!+1+Kapitalbedarfsplanung!#REF!-1),0,IF((12-#REF!+1+Kapitalbedarfsplanung!#REF!-1)&lt;19,#REF!/#REF!/(24-(12-#REF!+1+Kapitalbedarfsplanung!#REF!-1-1)),#REF!/#REF!/(24-(12-#REF!+1+Kapitalbedarfsplanung!#REF!-1-1))/2)))</f>
        <v>#REF!</v>
      </c>
      <c r="Y80" s="409" t="e">
        <f>IF((12-#REF!+1+Kapitalbedarfsplanung!#REF!-1)&lt;13,#REF!/#REF!/12,IF(Y$75&lt;(12-#REF!+1+Kapitalbedarfsplanung!#REF!-1),0,IF((12-#REF!+1+Kapitalbedarfsplanung!#REF!-1)&lt;19,#REF!/#REF!/(24-(12-#REF!+1+Kapitalbedarfsplanung!#REF!-1-1)),#REF!/#REF!/(24-(12-#REF!+1+Kapitalbedarfsplanung!#REF!-1-1))/2)))</f>
        <v>#REF!</v>
      </c>
      <c r="Z80" s="409" t="e">
        <f>IF((12-#REF!+1+Kapitalbedarfsplanung!#REF!-1)&lt;13,#REF!/#REF!/12,IF(Z$75&lt;(12-#REF!+1+Kapitalbedarfsplanung!#REF!-1),0,IF((12-#REF!+1+Kapitalbedarfsplanung!#REF!-1)&lt;19,#REF!/#REF!/(24-(12-#REF!+1+Kapitalbedarfsplanung!#REF!-1-1)),#REF!/#REF!/(24-(12-#REF!+1+Kapitalbedarfsplanung!#REF!-1-1))/2)))</f>
        <v>#REF!</v>
      </c>
      <c r="AA80" s="415" t="e">
        <f>IF((12-#REF!+1+Kapitalbedarfsplanung!#REF!-1)&lt;13,#REF!/#REF!/12,IF(AA$75&lt;(12-#REF!+1+Kapitalbedarfsplanung!#REF!-1),0,IF((12-#REF!+1+Kapitalbedarfsplanung!#REF!-1)&lt;19,#REF!/#REF!/(24-(12-#REF!+1+Kapitalbedarfsplanung!#REF!-1-1)),#REF!/#REF!/(24-(12-#REF!+1+Kapitalbedarfsplanung!#REF!-1-1))/2)))</f>
        <v>#REF!</v>
      </c>
      <c r="AB80" s="414" t="e">
        <f>IF((12-#REF!+1+Kapitalbedarfsplanung!#REF!-1)&lt;25,#REF!/#REF!/12,IF(AB$75&lt;(12-#REF!+1+Kapitalbedarfsplanung!#REF!-1),0,IF((12-#REF!+1+Kapitalbedarfsplanung!#REF!-1)&lt;31,#REF!/#REF!/(36-(12-#REF!+1+Kapitalbedarfsplanung!#REF!-1-1)),#REF!/#REF!/(36-(12-#REF!+1+Kapitalbedarfsplanung!#REF!-1-1))/2)))</f>
        <v>#REF!</v>
      </c>
      <c r="AC80" s="409" t="e">
        <f>IF((12-#REF!+1+Kapitalbedarfsplanung!#REF!-1)&lt;25,#REF!/#REF!/12,IF(AC$75&lt;(12-#REF!+1+Kapitalbedarfsplanung!#REF!-1),0,IF((12-#REF!+1+Kapitalbedarfsplanung!#REF!-1)&lt;31,#REF!/#REF!/(36-(12-#REF!+1+Kapitalbedarfsplanung!#REF!-1-1)),#REF!/#REF!/(36-(12-#REF!+1+Kapitalbedarfsplanung!#REF!-1-1))/2)))</f>
        <v>#REF!</v>
      </c>
      <c r="AD80" s="409" t="e">
        <f>IF((12-#REF!+1+Kapitalbedarfsplanung!#REF!-1)&lt;25,#REF!/#REF!/12,IF(AD$75&lt;(12-#REF!+1+Kapitalbedarfsplanung!#REF!-1),0,IF((12-#REF!+1+Kapitalbedarfsplanung!#REF!-1)&lt;31,#REF!/#REF!/(36-(12-#REF!+1+Kapitalbedarfsplanung!#REF!-1-1)),#REF!/#REF!/(36-(12-#REF!+1+Kapitalbedarfsplanung!#REF!-1-1))/2)))</f>
        <v>#REF!</v>
      </c>
      <c r="AE80" s="409" t="e">
        <f>IF((12-#REF!+1+Kapitalbedarfsplanung!#REF!-1)&lt;25,#REF!/#REF!/12,IF(AE$75&lt;(12-#REF!+1+Kapitalbedarfsplanung!#REF!-1),0,IF((12-#REF!+1+Kapitalbedarfsplanung!#REF!-1)&lt;31,#REF!/#REF!/(36-(12-#REF!+1+Kapitalbedarfsplanung!#REF!-1-1)),#REF!/#REF!/(36-(12-#REF!+1+Kapitalbedarfsplanung!#REF!-1-1))/2)))</f>
        <v>#REF!</v>
      </c>
      <c r="AF80" s="409" t="e">
        <f>IF((12-#REF!+1+Kapitalbedarfsplanung!#REF!-1)&lt;25,#REF!/#REF!/12,IF(AF$75&lt;(12-#REF!+1+Kapitalbedarfsplanung!#REF!-1),0,IF((12-#REF!+1+Kapitalbedarfsplanung!#REF!-1)&lt;31,#REF!/#REF!/(36-(12-#REF!+1+Kapitalbedarfsplanung!#REF!-1-1)),#REF!/#REF!/(36-(12-#REF!+1+Kapitalbedarfsplanung!#REF!-1-1))/2)))</f>
        <v>#REF!</v>
      </c>
      <c r="AG80" s="409" t="e">
        <f>IF((12-#REF!+1+Kapitalbedarfsplanung!#REF!-1)&lt;25,#REF!/#REF!/12,IF(AG$75&lt;(12-#REF!+1+Kapitalbedarfsplanung!#REF!-1),0,IF((12-#REF!+1+Kapitalbedarfsplanung!#REF!-1)&lt;31,#REF!/#REF!/(36-(12-#REF!+1+Kapitalbedarfsplanung!#REF!-1-1)),#REF!/#REF!/(36-(12-#REF!+1+Kapitalbedarfsplanung!#REF!-1-1))/2)))</f>
        <v>#REF!</v>
      </c>
      <c r="AH80" s="409" t="e">
        <f>IF((12-#REF!+1+Kapitalbedarfsplanung!#REF!-1)&lt;25,#REF!/#REF!/12,IF(AH$75&lt;(12-#REF!+1+Kapitalbedarfsplanung!#REF!-1),0,IF((12-#REF!+1+Kapitalbedarfsplanung!#REF!-1)&lt;31,#REF!/#REF!/(36-(12-#REF!+1+Kapitalbedarfsplanung!#REF!-1-1)),#REF!/#REF!/(36-(12-#REF!+1+Kapitalbedarfsplanung!#REF!-1-1))/2)))</f>
        <v>#REF!</v>
      </c>
      <c r="AI80" s="409" t="e">
        <f>IF((12-#REF!+1+Kapitalbedarfsplanung!#REF!-1)&lt;25,#REF!/#REF!/12,IF(AI$75&lt;(12-#REF!+1+Kapitalbedarfsplanung!#REF!-1),0,IF((12-#REF!+1+Kapitalbedarfsplanung!#REF!-1)&lt;31,#REF!/#REF!/(36-(12-#REF!+1+Kapitalbedarfsplanung!#REF!-1-1)),#REF!/#REF!/(36-(12-#REF!+1+Kapitalbedarfsplanung!#REF!-1-1))/2)))</f>
        <v>#REF!</v>
      </c>
      <c r="AJ80" s="409" t="e">
        <f>IF((12-#REF!+1+Kapitalbedarfsplanung!#REF!-1)&lt;25,#REF!/#REF!/12,IF(AJ$75&lt;(12-#REF!+1+Kapitalbedarfsplanung!#REF!-1),0,IF((12-#REF!+1+Kapitalbedarfsplanung!#REF!-1)&lt;31,#REF!/#REF!/(36-(12-#REF!+1+Kapitalbedarfsplanung!#REF!-1-1)),#REF!/#REF!/(36-(12-#REF!+1+Kapitalbedarfsplanung!#REF!-1-1))/2)))</f>
        <v>#REF!</v>
      </c>
      <c r="AK80" s="409" t="e">
        <f>IF((12-#REF!+1+Kapitalbedarfsplanung!#REF!-1)&lt;25,#REF!/#REF!/12,IF(AK$75&lt;(12-#REF!+1+Kapitalbedarfsplanung!#REF!-1),0,IF((12-#REF!+1+Kapitalbedarfsplanung!#REF!-1)&lt;31,#REF!/#REF!/(36-(12-#REF!+1+Kapitalbedarfsplanung!#REF!-1-1)),#REF!/#REF!/(36-(12-#REF!+1+Kapitalbedarfsplanung!#REF!-1-1))/2)))</f>
        <v>#REF!</v>
      </c>
      <c r="AL80" s="409" t="e">
        <f>IF((12-#REF!+1+Kapitalbedarfsplanung!#REF!-1)&lt;25,#REF!/#REF!/12,IF(AL$75&lt;(12-#REF!+1+Kapitalbedarfsplanung!#REF!-1),0,IF((12-#REF!+1+Kapitalbedarfsplanung!#REF!-1)&lt;31,#REF!/#REF!/(36-(12-#REF!+1+Kapitalbedarfsplanung!#REF!-1-1)),#REF!/#REF!/(36-(12-#REF!+1+Kapitalbedarfsplanung!#REF!-1-1))/2)))</f>
        <v>#REF!</v>
      </c>
      <c r="AM80" s="415" t="e">
        <f>IF((12-#REF!+1+Kapitalbedarfsplanung!#REF!-1)&lt;25,#REF!/#REF!/12,IF(AM$75&lt;(12-#REF!+1+Kapitalbedarfsplanung!#REF!-1),0,IF((12-#REF!+1+Kapitalbedarfsplanung!#REF!-1)&lt;31,#REF!/#REF!/(36-(12-#REF!+1+Kapitalbedarfsplanung!#REF!-1-1)),#REF!/#REF!/(36-(12-#REF!+1+Kapitalbedarfsplanung!#REF!-1-1))/2)))</f>
        <v>#REF!</v>
      </c>
    </row>
    <row r="81" spans="2:39" ht="15.75">
      <c r="B81" s="24" t="s">
        <v>154</v>
      </c>
      <c r="C81" s="391"/>
      <c r="D81" s="414" t="e">
        <f>IF(D$75&lt;12-#REF!+1+Kapitalbedarfsplanung!#REF!-1,0,+#REF!/#REF!/IF(12-#REF!+1+Kapitalbedarfsplanung!#REF!-1&lt;7,(#REF!-Kapitalbedarfsplanung!#REF!+1),(#REF!-Kapitalbedarfsplanung!#REF!+1)*2))</f>
        <v>#REF!</v>
      </c>
      <c r="E81" s="409" t="e">
        <f>IF(E$75&lt;12-#REF!+1+Kapitalbedarfsplanung!#REF!-1,0,+#REF!/#REF!/IF(12-#REF!+1+Kapitalbedarfsplanung!#REF!-1&lt;7,(#REF!-Kapitalbedarfsplanung!#REF!+1),(#REF!-Kapitalbedarfsplanung!#REF!+1)*2))</f>
        <v>#REF!</v>
      </c>
      <c r="F81" s="409" t="e">
        <f>IF(F$75&lt;12-#REF!+1+Kapitalbedarfsplanung!#REF!-1,0,+#REF!/#REF!/IF(12-#REF!+1+Kapitalbedarfsplanung!#REF!-1&lt;7,(#REF!-Kapitalbedarfsplanung!#REF!+1),(#REF!-Kapitalbedarfsplanung!#REF!+1)*2))</f>
        <v>#REF!</v>
      </c>
      <c r="G81" s="409" t="e">
        <f>IF(G$75&lt;12-#REF!+1+Kapitalbedarfsplanung!#REF!-1,0,+#REF!/#REF!/IF(12-#REF!+1+Kapitalbedarfsplanung!#REF!-1&lt;7,(#REF!-Kapitalbedarfsplanung!#REF!+1),(#REF!-Kapitalbedarfsplanung!#REF!+1)*2))</f>
        <v>#REF!</v>
      </c>
      <c r="H81" s="409" t="e">
        <f>IF(H$75&lt;12-#REF!+1+Kapitalbedarfsplanung!#REF!-1,0,+#REF!/#REF!/IF(12-#REF!+1+Kapitalbedarfsplanung!#REF!-1&lt;7,(#REF!-Kapitalbedarfsplanung!#REF!+1),(#REF!-Kapitalbedarfsplanung!#REF!+1)*2))</f>
        <v>#REF!</v>
      </c>
      <c r="I81" s="409" t="e">
        <f>IF(I$75&lt;12-#REF!+1+Kapitalbedarfsplanung!#REF!-1,0,+#REF!/#REF!/IF(12-#REF!+1+Kapitalbedarfsplanung!#REF!-1&lt;7,(#REF!-Kapitalbedarfsplanung!#REF!+1),(#REF!-Kapitalbedarfsplanung!#REF!+1)*2))</f>
        <v>#REF!</v>
      </c>
      <c r="J81" s="409" t="e">
        <f>IF(J$75&lt;12-#REF!+1+Kapitalbedarfsplanung!#REF!-1,0,+#REF!/#REF!/IF(12-#REF!+1+Kapitalbedarfsplanung!#REF!-1&lt;7,(#REF!-Kapitalbedarfsplanung!#REF!+1),(#REF!-Kapitalbedarfsplanung!#REF!+1)*2))</f>
        <v>#REF!</v>
      </c>
      <c r="K81" s="409" t="e">
        <f>IF(K$75&lt;12-#REF!+1+Kapitalbedarfsplanung!#REF!-1,0,+#REF!/#REF!/IF(12-#REF!+1+Kapitalbedarfsplanung!#REF!-1&lt;7,(#REF!-Kapitalbedarfsplanung!#REF!+1),(#REF!-Kapitalbedarfsplanung!#REF!+1)*2))</f>
        <v>#REF!</v>
      </c>
      <c r="L81" s="409" t="e">
        <f>IF(L$75&lt;12-#REF!+1+Kapitalbedarfsplanung!#REF!-1,0,+#REF!/#REF!/IF(12-#REF!+1+Kapitalbedarfsplanung!#REF!-1&lt;7,(#REF!-Kapitalbedarfsplanung!#REF!+1),(#REF!-Kapitalbedarfsplanung!#REF!+1)*2))</f>
        <v>#REF!</v>
      </c>
      <c r="M81" s="409" t="e">
        <f>IF(M$75&lt;12-#REF!+1+Kapitalbedarfsplanung!#REF!-1,0,+#REF!/#REF!/IF(12-#REF!+1+Kapitalbedarfsplanung!#REF!-1&lt;7,(#REF!-Kapitalbedarfsplanung!#REF!+1),(#REF!-Kapitalbedarfsplanung!#REF!+1)*2))</f>
        <v>#REF!</v>
      </c>
      <c r="N81" s="409" t="e">
        <f>IF(N$75&lt;12-#REF!+1+Kapitalbedarfsplanung!#REF!-1,0,+#REF!/#REF!/IF(12-#REF!+1+Kapitalbedarfsplanung!#REF!-1&lt;7,(#REF!-Kapitalbedarfsplanung!#REF!+1),(#REF!-Kapitalbedarfsplanung!#REF!+1)*2))</f>
        <v>#REF!</v>
      </c>
      <c r="O81" s="415" t="e">
        <f>IF(O$75&lt;12-#REF!+1+Kapitalbedarfsplanung!#REF!-1,0,+#REF!/#REF!/IF(12-#REF!+1+Kapitalbedarfsplanung!#REF!-1&lt;7,(#REF!-Kapitalbedarfsplanung!#REF!+1),(#REF!-Kapitalbedarfsplanung!#REF!+1)*2))</f>
        <v>#REF!</v>
      </c>
      <c r="P81" s="414" t="e">
        <f>IF((12-#REF!+1+Kapitalbedarfsplanung!#REF!-1)&lt;13,#REF!/#REF!/12,IF(P$75&lt;(12-#REF!+1+Kapitalbedarfsplanung!#REF!-1),0,IF((12-#REF!+1+Kapitalbedarfsplanung!#REF!-1)&lt;19,#REF!/#REF!/(24-(12-#REF!+1+Kapitalbedarfsplanung!#REF!-1-1)),#REF!/#REF!/(24-(12-#REF!+1+Kapitalbedarfsplanung!#REF!-1-1))/2)))</f>
        <v>#REF!</v>
      </c>
      <c r="Q81" s="409" t="e">
        <f>IF((12-#REF!+1+Kapitalbedarfsplanung!#REF!-1)&lt;13,#REF!/#REF!/12,IF(Q$75&lt;(12-#REF!+1+Kapitalbedarfsplanung!#REF!-1),0,IF((12-#REF!+1+Kapitalbedarfsplanung!#REF!-1)&lt;19,#REF!/#REF!/(24-(12-#REF!+1+Kapitalbedarfsplanung!#REF!-1-1)),#REF!/#REF!/(24-(12-#REF!+1+Kapitalbedarfsplanung!#REF!-1-1))/2)))</f>
        <v>#REF!</v>
      </c>
      <c r="R81" s="409" t="e">
        <f>IF((12-#REF!+1+Kapitalbedarfsplanung!#REF!-1)&lt;13,#REF!/#REF!/12,IF(R$75&lt;(12-#REF!+1+Kapitalbedarfsplanung!#REF!-1),0,IF((12-#REF!+1+Kapitalbedarfsplanung!#REF!-1)&lt;19,#REF!/#REF!/(24-(12-#REF!+1+Kapitalbedarfsplanung!#REF!-1-1)),#REF!/#REF!/(24-(12-#REF!+1+Kapitalbedarfsplanung!#REF!-1-1))/2)))</f>
        <v>#REF!</v>
      </c>
      <c r="S81" s="409" t="e">
        <f>IF((12-#REF!+1+Kapitalbedarfsplanung!#REF!-1)&lt;13,#REF!/#REF!/12,IF(S$75&lt;(12-#REF!+1+Kapitalbedarfsplanung!#REF!-1),0,IF((12-#REF!+1+Kapitalbedarfsplanung!#REF!-1)&lt;19,#REF!/#REF!/(24-(12-#REF!+1+Kapitalbedarfsplanung!#REF!-1-1)),#REF!/#REF!/(24-(12-#REF!+1+Kapitalbedarfsplanung!#REF!-1-1))/2)))</f>
        <v>#REF!</v>
      </c>
      <c r="T81" s="409" t="e">
        <f>IF((12-#REF!+1+Kapitalbedarfsplanung!#REF!-1)&lt;13,#REF!/#REF!/12,IF(T$75&lt;(12-#REF!+1+Kapitalbedarfsplanung!#REF!-1),0,IF((12-#REF!+1+Kapitalbedarfsplanung!#REF!-1)&lt;19,#REF!/#REF!/(24-(12-#REF!+1+Kapitalbedarfsplanung!#REF!-1-1)),#REF!/#REF!/(24-(12-#REF!+1+Kapitalbedarfsplanung!#REF!-1-1))/2)))</f>
        <v>#REF!</v>
      </c>
      <c r="U81" s="409" t="e">
        <f>IF((12-#REF!+1+Kapitalbedarfsplanung!#REF!-1)&lt;13,#REF!/#REF!/12,IF(U$75&lt;(12-#REF!+1+Kapitalbedarfsplanung!#REF!-1),0,IF((12-#REF!+1+Kapitalbedarfsplanung!#REF!-1)&lt;19,#REF!/#REF!/(24-(12-#REF!+1+Kapitalbedarfsplanung!#REF!-1-1)),#REF!/#REF!/(24-(12-#REF!+1+Kapitalbedarfsplanung!#REF!-1-1))/2)))</f>
        <v>#REF!</v>
      </c>
      <c r="V81" s="409" t="e">
        <f>IF((12-#REF!+1+Kapitalbedarfsplanung!#REF!-1)&lt;13,#REF!/#REF!/12,IF(V$75&lt;(12-#REF!+1+Kapitalbedarfsplanung!#REF!-1),0,IF((12-#REF!+1+Kapitalbedarfsplanung!#REF!-1)&lt;19,#REF!/#REF!/(24-(12-#REF!+1+Kapitalbedarfsplanung!#REF!-1-1)),#REF!/#REF!/(24-(12-#REF!+1+Kapitalbedarfsplanung!#REF!-1-1))/2)))</f>
        <v>#REF!</v>
      </c>
      <c r="W81" s="409" t="e">
        <f>IF((12-#REF!+1+Kapitalbedarfsplanung!#REF!-1)&lt;13,#REF!/#REF!/12,IF(W$75&lt;(12-#REF!+1+Kapitalbedarfsplanung!#REF!-1),0,IF((12-#REF!+1+Kapitalbedarfsplanung!#REF!-1)&lt;19,#REF!/#REF!/(24-(12-#REF!+1+Kapitalbedarfsplanung!#REF!-1-1)),#REF!/#REF!/(24-(12-#REF!+1+Kapitalbedarfsplanung!#REF!-1-1))/2)))</f>
        <v>#REF!</v>
      </c>
      <c r="X81" s="409" t="e">
        <f>IF((12-#REF!+1+Kapitalbedarfsplanung!#REF!-1)&lt;13,#REF!/#REF!/12,IF(X$75&lt;(12-#REF!+1+Kapitalbedarfsplanung!#REF!-1),0,IF((12-#REF!+1+Kapitalbedarfsplanung!#REF!-1)&lt;19,#REF!/#REF!/(24-(12-#REF!+1+Kapitalbedarfsplanung!#REF!-1-1)),#REF!/#REF!/(24-(12-#REF!+1+Kapitalbedarfsplanung!#REF!-1-1))/2)))</f>
        <v>#REF!</v>
      </c>
      <c r="Y81" s="409" t="e">
        <f>IF((12-#REF!+1+Kapitalbedarfsplanung!#REF!-1)&lt;13,#REF!/#REF!/12,IF(Y$75&lt;(12-#REF!+1+Kapitalbedarfsplanung!#REF!-1),0,IF((12-#REF!+1+Kapitalbedarfsplanung!#REF!-1)&lt;19,#REF!/#REF!/(24-(12-#REF!+1+Kapitalbedarfsplanung!#REF!-1-1)),#REF!/#REF!/(24-(12-#REF!+1+Kapitalbedarfsplanung!#REF!-1-1))/2)))</f>
        <v>#REF!</v>
      </c>
      <c r="Z81" s="409" t="e">
        <f>IF((12-#REF!+1+Kapitalbedarfsplanung!#REF!-1)&lt;13,#REF!/#REF!/12,IF(Z$75&lt;(12-#REF!+1+Kapitalbedarfsplanung!#REF!-1),0,IF((12-#REF!+1+Kapitalbedarfsplanung!#REF!-1)&lt;19,#REF!/#REF!/(24-(12-#REF!+1+Kapitalbedarfsplanung!#REF!-1-1)),#REF!/#REF!/(24-(12-#REF!+1+Kapitalbedarfsplanung!#REF!-1-1))/2)))</f>
        <v>#REF!</v>
      </c>
      <c r="AA81" s="415" t="e">
        <f>IF((12-#REF!+1+Kapitalbedarfsplanung!#REF!-1)&lt;13,#REF!/#REF!/12,IF(AA$75&lt;(12-#REF!+1+Kapitalbedarfsplanung!#REF!-1),0,IF((12-#REF!+1+Kapitalbedarfsplanung!#REF!-1)&lt;19,#REF!/#REF!/(24-(12-#REF!+1+Kapitalbedarfsplanung!#REF!-1-1)),#REF!/#REF!/(24-(12-#REF!+1+Kapitalbedarfsplanung!#REF!-1-1))/2)))</f>
        <v>#REF!</v>
      </c>
      <c r="AB81" s="414" t="e">
        <f>IF((12-#REF!+1+Kapitalbedarfsplanung!#REF!-1)&lt;25,#REF!/#REF!/12,IF(AB$75&lt;(12-#REF!+1+Kapitalbedarfsplanung!#REF!-1),0,IF((12-#REF!+1+Kapitalbedarfsplanung!#REF!-1)&lt;31,#REF!/#REF!/(36-(12-#REF!+1+Kapitalbedarfsplanung!#REF!-1-1)),#REF!/#REF!/(36-(12-#REF!+1+Kapitalbedarfsplanung!#REF!-1-1))/2)))</f>
        <v>#REF!</v>
      </c>
      <c r="AC81" s="409" t="e">
        <f>IF((12-#REF!+1+Kapitalbedarfsplanung!#REF!-1)&lt;25,#REF!/#REF!/12,IF(AC$75&lt;(12-#REF!+1+Kapitalbedarfsplanung!#REF!-1),0,IF((12-#REF!+1+Kapitalbedarfsplanung!#REF!-1)&lt;31,#REF!/#REF!/(36-(12-#REF!+1+Kapitalbedarfsplanung!#REF!-1-1)),#REF!/#REF!/(36-(12-#REF!+1+Kapitalbedarfsplanung!#REF!-1-1))/2)))</f>
        <v>#REF!</v>
      </c>
      <c r="AD81" s="409" t="e">
        <f>IF((12-#REF!+1+Kapitalbedarfsplanung!#REF!-1)&lt;25,#REF!/#REF!/12,IF(AD$75&lt;(12-#REF!+1+Kapitalbedarfsplanung!#REF!-1),0,IF((12-#REF!+1+Kapitalbedarfsplanung!#REF!-1)&lt;31,#REF!/#REF!/(36-(12-#REF!+1+Kapitalbedarfsplanung!#REF!-1-1)),#REF!/#REF!/(36-(12-#REF!+1+Kapitalbedarfsplanung!#REF!-1-1))/2)))</f>
        <v>#REF!</v>
      </c>
      <c r="AE81" s="409" t="e">
        <f>IF((12-#REF!+1+Kapitalbedarfsplanung!#REF!-1)&lt;25,#REF!/#REF!/12,IF(AE$75&lt;(12-#REF!+1+Kapitalbedarfsplanung!#REF!-1),0,IF((12-#REF!+1+Kapitalbedarfsplanung!#REF!-1)&lt;31,#REF!/#REF!/(36-(12-#REF!+1+Kapitalbedarfsplanung!#REF!-1-1)),#REF!/#REF!/(36-(12-#REF!+1+Kapitalbedarfsplanung!#REF!-1-1))/2)))</f>
        <v>#REF!</v>
      </c>
      <c r="AF81" s="409" t="e">
        <f>IF((12-#REF!+1+Kapitalbedarfsplanung!#REF!-1)&lt;25,#REF!/#REF!/12,IF(AF$75&lt;(12-#REF!+1+Kapitalbedarfsplanung!#REF!-1),0,IF((12-#REF!+1+Kapitalbedarfsplanung!#REF!-1)&lt;31,#REF!/#REF!/(36-(12-#REF!+1+Kapitalbedarfsplanung!#REF!-1-1)),#REF!/#REF!/(36-(12-#REF!+1+Kapitalbedarfsplanung!#REF!-1-1))/2)))</f>
        <v>#REF!</v>
      </c>
      <c r="AG81" s="409" t="e">
        <f>IF((12-#REF!+1+Kapitalbedarfsplanung!#REF!-1)&lt;25,#REF!/#REF!/12,IF(AG$75&lt;(12-#REF!+1+Kapitalbedarfsplanung!#REF!-1),0,IF((12-#REF!+1+Kapitalbedarfsplanung!#REF!-1)&lt;31,#REF!/#REF!/(36-(12-#REF!+1+Kapitalbedarfsplanung!#REF!-1-1)),#REF!/#REF!/(36-(12-#REF!+1+Kapitalbedarfsplanung!#REF!-1-1))/2)))</f>
        <v>#REF!</v>
      </c>
      <c r="AH81" s="409" t="e">
        <f>IF((12-#REF!+1+Kapitalbedarfsplanung!#REF!-1)&lt;25,#REF!/#REF!/12,IF(AH$75&lt;(12-#REF!+1+Kapitalbedarfsplanung!#REF!-1),0,IF((12-#REF!+1+Kapitalbedarfsplanung!#REF!-1)&lt;31,#REF!/#REF!/(36-(12-#REF!+1+Kapitalbedarfsplanung!#REF!-1-1)),#REF!/#REF!/(36-(12-#REF!+1+Kapitalbedarfsplanung!#REF!-1-1))/2)))</f>
        <v>#REF!</v>
      </c>
      <c r="AI81" s="409" t="e">
        <f>IF((12-#REF!+1+Kapitalbedarfsplanung!#REF!-1)&lt;25,#REF!/#REF!/12,IF(AI$75&lt;(12-#REF!+1+Kapitalbedarfsplanung!#REF!-1),0,IF((12-#REF!+1+Kapitalbedarfsplanung!#REF!-1)&lt;31,#REF!/#REF!/(36-(12-#REF!+1+Kapitalbedarfsplanung!#REF!-1-1)),#REF!/#REF!/(36-(12-#REF!+1+Kapitalbedarfsplanung!#REF!-1-1))/2)))</f>
        <v>#REF!</v>
      </c>
      <c r="AJ81" s="409" t="e">
        <f>IF((12-#REF!+1+Kapitalbedarfsplanung!#REF!-1)&lt;25,#REF!/#REF!/12,IF(AJ$75&lt;(12-#REF!+1+Kapitalbedarfsplanung!#REF!-1),0,IF((12-#REF!+1+Kapitalbedarfsplanung!#REF!-1)&lt;31,#REF!/#REF!/(36-(12-#REF!+1+Kapitalbedarfsplanung!#REF!-1-1)),#REF!/#REF!/(36-(12-#REF!+1+Kapitalbedarfsplanung!#REF!-1-1))/2)))</f>
        <v>#REF!</v>
      </c>
      <c r="AK81" s="409" t="e">
        <f>IF((12-#REF!+1+Kapitalbedarfsplanung!#REF!-1)&lt;25,#REF!/#REF!/12,IF(AK$75&lt;(12-#REF!+1+Kapitalbedarfsplanung!#REF!-1),0,IF((12-#REF!+1+Kapitalbedarfsplanung!#REF!-1)&lt;31,#REF!/#REF!/(36-(12-#REF!+1+Kapitalbedarfsplanung!#REF!-1-1)),#REF!/#REF!/(36-(12-#REF!+1+Kapitalbedarfsplanung!#REF!-1-1))/2)))</f>
        <v>#REF!</v>
      </c>
      <c r="AL81" s="409" t="e">
        <f>IF((12-#REF!+1+Kapitalbedarfsplanung!#REF!-1)&lt;25,#REF!/#REF!/12,IF(AL$75&lt;(12-#REF!+1+Kapitalbedarfsplanung!#REF!-1),0,IF((12-#REF!+1+Kapitalbedarfsplanung!#REF!-1)&lt;31,#REF!/#REF!/(36-(12-#REF!+1+Kapitalbedarfsplanung!#REF!-1-1)),#REF!/#REF!/(36-(12-#REF!+1+Kapitalbedarfsplanung!#REF!-1-1))/2)))</f>
        <v>#REF!</v>
      </c>
      <c r="AM81" s="415" t="e">
        <f>IF((12-#REF!+1+Kapitalbedarfsplanung!#REF!-1)&lt;25,#REF!/#REF!/12,IF(AM$75&lt;(12-#REF!+1+Kapitalbedarfsplanung!#REF!-1),0,IF((12-#REF!+1+Kapitalbedarfsplanung!#REF!-1)&lt;31,#REF!/#REF!/(36-(12-#REF!+1+Kapitalbedarfsplanung!#REF!-1-1)),#REF!/#REF!/(36-(12-#REF!+1+Kapitalbedarfsplanung!#REF!-1-1))/2)))</f>
        <v>#REF!</v>
      </c>
    </row>
    <row r="82" spans="2:39" ht="15.75">
      <c r="B82" s="24" t="s">
        <v>154</v>
      </c>
      <c r="C82" s="391"/>
      <c r="D82" s="414" t="e">
        <f>IF(D$75&lt;12-#REF!+1+Kapitalbedarfsplanung!#REF!-1,0,+#REF!/#REF!/IF(12-#REF!+1+Kapitalbedarfsplanung!#REF!-1&lt;7,(#REF!-Kapitalbedarfsplanung!#REF!+1),(#REF!-Kapitalbedarfsplanung!#REF!+1)*2))</f>
        <v>#REF!</v>
      </c>
      <c r="E82" s="409" t="e">
        <f>IF(E$75&lt;12-#REF!+1+Kapitalbedarfsplanung!#REF!-1,0,+#REF!/#REF!/IF(12-#REF!+1+Kapitalbedarfsplanung!#REF!-1&lt;7,(#REF!-Kapitalbedarfsplanung!#REF!+1),(#REF!-Kapitalbedarfsplanung!#REF!+1)*2))</f>
        <v>#REF!</v>
      </c>
      <c r="F82" s="409" t="e">
        <f>IF(F$75&lt;12-#REF!+1+Kapitalbedarfsplanung!#REF!-1,0,+#REF!/#REF!/IF(12-#REF!+1+Kapitalbedarfsplanung!#REF!-1&lt;7,(#REF!-Kapitalbedarfsplanung!#REF!+1),(#REF!-Kapitalbedarfsplanung!#REF!+1)*2))</f>
        <v>#REF!</v>
      </c>
      <c r="G82" s="409" t="e">
        <f>IF(G$75&lt;12-#REF!+1+Kapitalbedarfsplanung!#REF!-1,0,+#REF!/#REF!/IF(12-#REF!+1+Kapitalbedarfsplanung!#REF!-1&lt;7,(#REF!-Kapitalbedarfsplanung!#REF!+1),(#REF!-Kapitalbedarfsplanung!#REF!+1)*2))</f>
        <v>#REF!</v>
      </c>
      <c r="H82" s="409" t="e">
        <f>IF(H$75&lt;12-#REF!+1+Kapitalbedarfsplanung!#REF!-1,0,+#REF!/#REF!/IF(12-#REF!+1+Kapitalbedarfsplanung!#REF!-1&lt;7,(#REF!-Kapitalbedarfsplanung!#REF!+1),(#REF!-Kapitalbedarfsplanung!#REF!+1)*2))</f>
        <v>#REF!</v>
      </c>
      <c r="I82" s="409" t="e">
        <f>IF(I$75&lt;12-#REF!+1+Kapitalbedarfsplanung!#REF!-1,0,+#REF!/#REF!/IF(12-#REF!+1+Kapitalbedarfsplanung!#REF!-1&lt;7,(#REF!-Kapitalbedarfsplanung!#REF!+1),(#REF!-Kapitalbedarfsplanung!#REF!+1)*2))</f>
        <v>#REF!</v>
      </c>
      <c r="J82" s="409" t="e">
        <f>IF(J$75&lt;12-#REF!+1+Kapitalbedarfsplanung!#REF!-1,0,+#REF!/#REF!/IF(12-#REF!+1+Kapitalbedarfsplanung!#REF!-1&lt;7,(#REF!-Kapitalbedarfsplanung!#REF!+1),(#REF!-Kapitalbedarfsplanung!#REF!+1)*2))</f>
        <v>#REF!</v>
      </c>
      <c r="K82" s="409" t="e">
        <f>IF(K$75&lt;12-#REF!+1+Kapitalbedarfsplanung!#REF!-1,0,+#REF!/#REF!/IF(12-#REF!+1+Kapitalbedarfsplanung!#REF!-1&lt;7,(#REF!-Kapitalbedarfsplanung!#REF!+1),(#REF!-Kapitalbedarfsplanung!#REF!+1)*2))</f>
        <v>#REF!</v>
      </c>
      <c r="L82" s="409" t="e">
        <f>IF(L$75&lt;12-#REF!+1+Kapitalbedarfsplanung!#REF!-1,0,+#REF!/#REF!/IF(12-#REF!+1+Kapitalbedarfsplanung!#REF!-1&lt;7,(#REF!-Kapitalbedarfsplanung!#REF!+1),(#REF!-Kapitalbedarfsplanung!#REF!+1)*2))</f>
        <v>#REF!</v>
      </c>
      <c r="M82" s="409" t="e">
        <f>IF(M$75&lt;12-#REF!+1+Kapitalbedarfsplanung!#REF!-1,0,+#REF!/#REF!/IF(12-#REF!+1+Kapitalbedarfsplanung!#REF!-1&lt;7,(#REF!-Kapitalbedarfsplanung!#REF!+1),(#REF!-Kapitalbedarfsplanung!#REF!+1)*2))</f>
        <v>#REF!</v>
      </c>
      <c r="N82" s="409" t="e">
        <f>IF(N$75&lt;12-#REF!+1+Kapitalbedarfsplanung!#REF!-1,0,+#REF!/#REF!/IF(12-#REF!+1+Kapitalbedarfsplanung!#REF!-1&lt;7,(#REF!-Kapitalbedarfsplanung!#REF!+1),(#REF!-Kapitalbedarfsplanung!#REF!+1)*2))</f>
        <v>#REF!</v>
      </c>
      <c r="O82" s="415" t="e">
        <f>IF(O$75&lt;12-#REF!+1+Kapitalbedarfsplanung!#REF!-1,0,+#REF!/#REF!/IF(12-#REF!+1+Kapitalbedarfsplanung!#REF!-1&lt;7,(#REF!-Kapitalbedarfsplanung!#REF!+1),(#REF!-Kapitalbedarfsplanung!#REF!+1)*2))</f>
        <v>#REF!</v>
      </c>
      <c r="P82" s="414" t="e">
        <f>IF((12-#REF!+1+Kapitalbedarfsplanung!#REF!-1)&lt;13,#REF!/#REF!/12,IF(P$75&lt;(12-#REF!+1+Kapitalbedarfsplanung!#REF!-1),0,IF((12-#REF!+1+Kapitalbedarfsplanung!#REF!-1)&lt;19,#REF!/#REF!/(24-(12-#REF!+1+Kapitalbedarfsplanung!#REF!-1-1)),#REF!/#REF!/(24-(12-#REF!+1+Kapitalbedarfsplanung!#REF!-1-1))/2)))</f>
        <v>#REF!</v>
      </c>
      <c r="Q82" s="409" t="e">
        <f>IF((12-#REF!+1+Kapitalbedarfsplanung!#REF!-1)&lt;13,#REF!/#REF!/12,IF(Q$75&lt;(12-#REF!+1+Kapitalbedarfsplanung!#REF!-1),0,IF((12-#REF!+1+Kapitalbedarfsplanung!#REF!-1)&lt;19,#REF!/#REF!/(24-(12-#REF!+1+Kapitalbedarfsplanung!#REF!-1-1)),#REF!/#REF!/(24-(12-#REF!+1+Kapitalbedarfsplanung!#REF!-1-1))/2)))</f>
        <v>#REF!</v>
      </c>
      <c r="R82" s="409" t="e">
        <f>IF((12-#REF!+1+Kapitalbedarfsplanung!#REF!-1)&lt;13,#REF!/#REF!/12,IF(R$75&lt;(12-#REF!+1+Kapitalbedarfsplanung!#REF!-1),0,IF((12-#REF!+1+Kapitalbedarfsplanung!#REF!-1)&lt;19,#REF!/#REF!/(24-(12-#REF!+1+Kapitalbedarfsplanung!#REF!-1-1)),#REF!/#REF!/(24-(12-#REF!+1+Kapitalbedarfsplanung!#REF!-1-1))/2)))</f>
        <v>#REF!</v>
      </c>
      <c r="S82" s="409" t="e">
        <f>IF((12-#REF!+1+Kapitalbedarfsplanung!#REF!-1)&lt;13,#REF!/#REF!/12,IF(S$75&lt;(12-#REF!+1+Kapitalbedarfsplanung!#REF!-1),0,IF((12-#REF!+1+Kapitalbedarfsplanung!#REF!-1)&lt;19,#REF!/#REF!/(24-(12-#REF!+1+Kapitalbedarfsplanung!#REF!-1-1)),#REF!/#REF!/(24-(12-#REF!+1+Kapitalbedarfsplanung!#REF!-1-1))/2)))</f>
        <v>#REF!</v>
      </c>
      <c r="T82" s="409" t="e">
        <f>IF((12-#REF!+1+Kapitalbedarfsplanung!#REF!-1)&lt;13,#REF!/#REF!/12,IF(T$75&lt;(12-#REF!+1+Kapitalbedarfsplanung!#REF!-1),0,IF((12-#REF!+1+Kapitalbedarfsplanung!#REF!-1)&lt;19,#REF!/#REF!/(24-(12-#REF!+1+Kapitalbedarfsplanung!#REF!-1-1)),#REF!/#REF!/(24-(12-#REF!+1+Kapitalbedarfsplanung!#REF!-1-1))/2)))</f>
        <v>#REF!</v>
      </c>
      <c r="U82" s="409" t="e">
        <f>IF((12-#REF!+1+Kapitalbedarfsplanung!#REF!-1)&lt;13,#REF!/#REF!/12,IF(U$75&lt;(12-#REF!+1+Kapitalbedarfsplanung!#REF!-1),0,IF((12-#REF!+1+Kapitalbedarfsplanung!#REF!-1)&lt;19,#REF!/#REF!/(24-(12-#REF!+1+Kapitalbedarfsplanung!#REF!-1-1)),#REF!/#REF!/(24-(12-#REF!+1+Kapitalbedarfsplanung!#REF!-1-1))/2)))</f>
        <v>#REF!</v>
      </c>
      <c r="V82" s="409" t="e">
        <f>IF((12-#REF!+1+Kapitalbedarfsplanung!#REF!-1)&lt;13,#REF!/#REF!/12,IF(V$75&lt;(12-#REF!+1+Kapitalbedarfsplanung!#REF!-1),0,IF((12-#REF!+1+Kapitalbedarfsplanung!#REF!-1)&lt;19,#REF!/#REF!/(24-(12-#REF!+1+Kapitalbedarfsplanung!#REF!-1-1)),#REF!/#REF!/(24-(12-#REF!+1+Kapitalbedarfsplanung!#REF!-1-1))/2)))</f>
        <v>#REF!</v>
      </c>
      <c r="W82" s="409" t="e">
        <f>IF((12-#REF!+1+Kapitalbedarfsplanung!#REF!-1)&lt;13,#REF!/#REF!/12,IF(W$75&lt;(12-#REF!+1+Kapitalbedarfsplanung!#REF!-1),0,IF((12-#REF!+1+Kapitalbedarfsplanung!#REF!-1)&lt;19,#REF!/#REF!/(24-(12-#REF!+1+Kapitalbedarfsplanung!#REF!-1-1)),#REF!/#REF!/(24-(12-#REF!+1+Kapitalbedarfsplanung!#REF!-1-1))/2)))</f>
        <v>#REF!</v>
      </c>
      <c r="X82" s="409" t="e">
        <f>IF((12-#REF!+1+Kapitalbedarfsplanung!#REF!-1)&lt;13,#REF!/#REF!/12,IF(X$75&lt;(12-#REF!+1+Kapitalbedarfsplanung!#REF!-1),0,IF((12-#REF!+1+Kapitalbedarfsplanung!#REF!-1)&lt;19,#REF!/#REF!/(24-(12-#REF!+1+Kapitalbedarfsplanung!#REF!-1-1)),#REF!/#REF!/(24-(12-#REF!+1+Kapitalbedarfsplanung!#REF!-1-1))/2)))</f>
        <v>#REF!</v>
      </c>
      <c r="Y82" s="409" t="e">
        <f>IF((12-#REF!+1+Kapitalbedarfsplanung!#REF!-1)&lt;13,#REF!/#REF!/12,IF(Y$75&lt;(12-#REF!+1+Kapitalbedarfsplanung!#REF!-1),0,IF((12-#REF!+1+Kapitalbedarfsplanung!#REF!-1)&lt;19,#REF!/#REF!/(24-(12-#REF!+1+Kapitalbedarfsplanung!#REF!-1-1)),#REF!/#REF!/(24-(12-#REF!+1+Kapitalbedarfsplanung!#REF!-1-1))/2)))</f>
        <v>#REF!</v>
      </c>
      <c r="Z82" s="409" t="e">
        <f>IF((12-#REF!+1+Kapitalbedarfsplanung!#REF!-1)&lt;13,#REF!/#REF!/12,IF(Z$75&lt;(12-#REF!+1+Kapitalbedarfsplanung!#REF!-1),0,IF((12-#REF!+1+Kapitalbedarfsplanung!#REF!-1)&lt;19,#REF!/#REF!/(24-(12-#REF!+1+Kapitalbedarfsplanung!#REF!-1-1)),#REF!/#REF!/(24-(12-#REF!+1+Kapitalbedarfsplanung!#REF!-1-1))/2)))</f>
        <v>#REF!</v>
      </c>
      <c r="AA82" s="415" t="e">
        <f>IF((12-#REF!+1+Kapitalbedarfsplanung!#REF!-1)&lt;13,#REF!/#REF!/12,IF(AA$75&lt;(12-#REF!+1+Kapitalbedarfsplanung!#REF!-1),0,IF((12-#REF!+1+Kapitalbedarfsplanung!#REF!-1)&lt;19,#REF!/#REF!/(24-(12-#REF!+1+Kapitalbedarfsplanung!#REF!-1-1)),#REF!/#REF!/(24-(12-#REF!+1+Kapitalbedarfsplanung!#REF!-1-1))/2)))</f>
        <v>#REF!</v>
      </c>
      <c r="AB82" s="414" t="e">
        <f>IF((12-#REF!+1+Kapitalbedarfsplanung!#REF!-1)&lt;25,#REF!/#REF!/12,IF(AB$75&lt;(12-#REF!+1+Kapitalbedarfsplanung!#REF!-1),0,IF((12-#REF!+1+Kapitalbedarfsplanung!#REF!-1)&lt;31,#REF!/#REF!/(36-(12-#REF!+1+Kapitalbedarfsplanung!#REF!-1-1)),#REF!/#REF!/(36-(12-#REF!+1+Kapitalbedarfsplanung!#REF!-1-1))/2)))</f>
        <v>#REF!</v>
      </c>
      <c r="AC82" s="409" t="e">
        <f>IF((12-#REF!+1+Kapitalbedarfsplanung!#REF!-1)&lt;25,#REF!/#REF!/12,IF(AC$75&lt;(12-#REF!+1+Kapitalbedarfsplanung!#REF!-1),0,IF((12-#REF!+1+Kapitalbedarfsplanung!#REF!-1)&lt;31,#REF!/#REF!/(36-(12-#REF!+1+Kapitalbedarfsplanung!#REF!-1-1)),#REF!/#REF!/(36-(12-#REF!+1+Kapitalbedarfsplanung!#REF!-1-1))/2)))</f>
        <v>#REF!</v>
      </c>
      <c r="AD82" s="409" t="e">
        <f>IF((12-#REF!+1+Kapitalbedarfsplanung!#REF!-1)&lt;25,#REF!/#REF!/12,IF(AD$75&lt;(12-#REF!+1+Kapitalbedarfsplanung!#REF!-1),0,IF((12-#REF!+1+Kapitalbedarfsplanung!#REF!-1)&lt;31,#REF!/#REF!/(36-(12-#REF!+1+Kapitalbedarfsplanung!#REF!-1-1)),#REF!/#REF!/(36-(12-#REF!+1+Kapitalbedarfsplanung!#REF!-1-1))/2)))</f>
        <v>#REF!</v>
      </c>
      <c r="AE82" s="409" t="e">
        <f>IF((12-#REF!+1+Kapitalbedarfsplanung!#REF!-1)&lt;25,#REF!/#REF!/12,IF(AE$75&lt;(12-#REF!+1+Kapitalbedarfsplanung!#REF!-1),0,IF((12-#REF!+1+Kapitalbedarfsplanung!#REF!-1)&lt;31,#REF!/#REF!/(36-(12-#REF!+1+Kapitalbedarfsplanung!#REF!-1-1)),#REF!/#REF!/(36-(12-#REF!+1+Kapitalbedarfsplanung!#REF!-1-1))/2)))</f>
        <v>#REF!</v>
      </c>
      <c r="AF82" s="409" t="e">
        <f>IF((12-#REF!+1+Kapitalbedarfsplanung!#REF!-1)&lt;25,#REF!/#REF!/12,IF(AF$75&lt;(12-#REF!+1+Kapitalbedarfsplanung!#REF!-1),0,IF((12-#REF!+1+Kapitalbedarfsplanung!#REF!-1)&lt;31,#REF!/#REF!/(36-(12-#REF!+1+Kapitalbedarfsplanung!#REF!-1-1)),#REF!/#REF!/(36-(12-#REF!+1+Kapitalbedarfsplanung!#REF!-1-1))/2)))</f>
        <v>#REF!</v>
      </c>
      <c r="AG82" s="409" t="e">
        <f>IF((12-#REF!+1+Kapitalbedarfsplanung!#REF!-1)&lt;25,#REF!/#REF!/12,IF(AG$75&lt;(12-#REF!+1+Kapitalbedarfsplanung!#REF!-1),0,IF((12-#REF!+1+Kapitalbedarfsplanung!#REF!-1)&lt;31,#REF!/#REF!/(36-(12-#REF!+1+Kapitalbedarfsplanung!#REF!-1-1)),#REF!/#REF!/(36-(12-#REF!+1+Kapitalbedarfsplanung!#REF!-1-1))/2)))</f>
        <v>#REF!</v>
      </c>
      <c r="AH82" s="409" t="e">
        <f>IF((12-#REF!+1+Kapitalbedarfsplanung!#REF!-1)&lt;25,#REF!/#REF!/12,IF(AH$75&lt;(12-#REF!+1+Kapitalbedarfsplanung!#REF!-1),0,IF((12-#REF!+1+Kapitalbedarfsplanung!#REF!-1)&lt;31,#REF!/#REF!/(36-(12-#REF!+1+Kapitalbedarfsplanung!#REF!-1-1)),#REF!/#REF!/(36-(12-#REF!+1+Kapitalbedarfsplanung!#REF!-1-1))/2)))</f>
        <v>#REF!</v>
      </c>
      <c r="AI82" s="409" t="e">
        <f>IF((12-#REF!+1+Kapitalbedarfsplanung!#REF!-1)&lt;25,#REF!/#REF!/12,IF(AI$75&lt;(12-#REF!+1+Kapitalbedarfsplanung!#REF!-1),0,IF((12-#REF!+1+Kapitalbedarfsplanung!#REF!-1)&lt;31,#REF!/#REF!/(36-(12-#REF!+1+Kapitalbedarfsplanung!#REF!-1-1)),#REF!/#REF!/(36-(12-#REF!+1+Kapitalbedarfsplanung!#REF!-1-1))/2)))</f>
        <v>#REF!</v>
      </c>
      <c r="AJ82" s="409" t="e">
        <f>IF((12-#REF!+1+Kapitalbedarfsplanung!#REF!-1)&lt;25,#REF!/#REF!/12,IF(AJ$75&lt;(12-#REF!+1+Kapitalbedarfsplanung!#REF!-1),0,IF((12-#REF!+1+Kapitalbedarfsplanung!#REF!-1)&lt;31,#REF!/#REF!/(36-(12-#REF!+1+Kapitalbedarfsplanung!#REF!-1-1)),#REF!/#REF!/(36-(12-#REF!+1+Kapitalbedarfsplanung!#REF!-1-1))/2)))</f>
        <v>#REF!</v>
      </c>
      <c r="AK82" s="409" t="e">
        <f>IF((12-#REF!+1+Kapitalbedarfsplanung!#REF!-1)&lt;25,#REF!/#REF!/12,IF(AK$75&lt;(12-#REF!+1+Kapitalbedarfsplanung!#REF!-1),0,IF((12-#REF!+1+Kapitalbedarfsplanung!#REF!-1)&lt;31,#REF!/#REF!/(36-(12-#REF!+1+Kapitalbedarfsplanung!#REF!-1-1)),#REF!/#REF!/(36-(12-#REF!+1+Kapitalbedarfsplanung!#REF!-1-1))/2)))</f>
        <v>#REF!</v>
      </c>
      <c r="AL82" s="409" t="e">
        <f>IF((12-#REF!+1+Kapitalbedarfsplanung!#REF!-1)&lt;25,#REF!/#REF!/12,IF(AL$75&lt;(12-#REF!+1+Kapitalbedarfsplanung!#REF!-1),0,IF((12-#REF!+1+Kapitalbedarfsplanung!#REF!-1)&lt;31,#REF!/#REF!/(36-(12-#REF!+1+Kapitalbedarfsplanung!#REF!-1-1)),#REF!/#REF!/(36-(12-#REF!+1+Kapitalbedarfsplanung!#REF!-1-1))/2)))</f>
        <v>#REF!</v>
      </c>
      <c r="AM82" s="415" t="e">
        <f>IF((12-#REF!+1+Kapitalbedarfsplanung!#REF!-1)&lt;25,#REF!/#REF!/12,IF(AM$75&lt;(12-#REF!+1+Kapitalbedarfsplanung!#REF!-1),0,IF((12-#REF!+1+Kapitalbedarfsplanung!#REF!-1)&lt;31,#REF!/#REF!/(36-(12-#REF!+1+Kapitalbedarfsplanung!#REF!-1-1)),#REF!/#REF!/(36-(12-#REF!+1+Kapitalbedarfsplanung!#REF!-1-1))/2)))</f>
        <v>#REF!</v>
      </c>
    </row>
    <row r="83" spans="2:39" ht="15.75" hidden="1">
      <c r="B83" s="24"/>
      <c r="C83" s="391"/>
      <c r="D83" s="418"/>
      <c r="E83" s="419"/>
      <c r="F83" s="419"/>
      <c r="G83" s="419"/>
      <c r="H83" s="419"/>
      <c r="I83" s="419"/>
      <c r="J83" s="419"/>
      <c r="K83" s="419"/>
      <c r="L83" s="419"/>
      <c r="M83" s="419"/>
      <c r="N83" s="419"/>
      <c r="O83" s="426"/>
      <c r="P83" s="418"/>
      <c r="Q83" s="419"/>
      <c r="R83" s="419"/>
      <c r="S83" s="419"/>
      <c r="T83" s="419"/>
      <c r="U83" s="419"/>
      <c r="V83" s="419"/>
      <c r="W83" s="419"/>
      <c r="X83" s="419"/>
      <c r="Y83" s="419"/>
      <c r="Z83" s="419"/>
      <c r="AA83" s="426"/>
      <c r="AB83" s="418"/>
      <c r="AC83" s="419"/>
      <c r="AD83" s="419"/>
      <c r="AE83" s="419"/>
      <c r="AF83" s="419"/>
      <c r="AG83" s="419"/>
      <c r="AH83" s="419"/>
      <c r="AI83" s="419"/>
      <c r="AJ83" s="419"/>
      <c r="AK83" s="419"/>
      <c r="AL83" s="419"/>
      <c r="AM83" s="426"/>
    </row>
    <row r="84" spans="2:39" ht="15.75" hidden="1">
      <c r="B84" s="24"/>
      <c r="C84" s="391"/>
      <c r="D84" s="420"/>
      <c r="E84" s="164"/>
      <c r="F84" s="164"/>
      <c r="G84" s="164"/>
      <c r="H84" s="164"/>
      <c r="I84" s="164"/>
      <c r="J84" s="164"/>
      <c r="K84" s="164"/>
      <c r="L84" s="164"/>
      <c r="M84" s="164"/>
      <c r="N84" s="164"/>
      <c r="O84" s="424"/>
      <c r="P84" s="420"/>
      <c r="Q84" s="164"/>
      <c r="R84" s="164"/>
      <c r="S84" s="164"/>
      <c r="T84" s="164"/>
      <c r="U84" s="164"/>
      <c r="V84" s="164"/>
      <c r="W84" s="164"/>
      <c r="X84" s="164"/>
      <c r="Y84" s="164"/>
      <c r="Z84" s="164"/>
      <c r="AA84" s="424"/>
      <c r="AB84" s="420"/>
      <c r="AC84" s="164"/>
      <c r="AD84" s="164"/>
      <c r="AE84" s="164"/>
      <c r="AF84" s="164"/>
      <c r="AG84" s="164"/>
      <c r="AH84" s="164"/>
      <c r="AI84" s="164"/>
      <c r="AJ84" s="164"/>
      <c r="AK84" s="164"/>
      <c r="AL84" s="164"/>
      <c r="AM84" s="424"/>
    </row>
    <row r="85" spans="2:39" ht="15.75" hidden="1">
      <c r="B85" s="24"/>
      <c r="C85" s="391"/>
      <c r="D85" s="420"/>
      <c r="E85" s="164"/>
      <c r="F85" s="164"/>
      <c r="G85" s="164"/>
      <c r="H85" s="164"/>
      <c r="I85" s="164"/>
      <c r="J85" s="164"/>
      <c r="K85" s="164"/>
      <c r="L85" s="164"/>
      <c r="M85" s="164"/>
      <c r="N85" s="164"/>
      <c r="O85" s="424"/>
      <c r="P85" s="420"/>
      <c r="Q85" s="164"/>
      <c r="R85" s="164"/>
      <c r="S85" s="164"/>
      <c r="T85" s="164"/>
      <c r="U85" s="164"/>
      <c r="V85" s="164"/>
      <c r="W85" s="164"/>
      <c r="X85" s="164"/>
      <c r="Y85" s="164"/>
      <c r="Z85" s="164"/>
      <c r="AA85" s="424"/>
      <c r="AB85" s="420"/>
      <c r="AC85" s="164"/>
      <c r="AD85" s="164"/>
      <c r="AE85" s="164"/>
      <c r="AF85" s="164"/>
      <c r="AG85" s="164"/>
      <c r="AH85" s="164"/>
      <c r="AI85" s="164"/>
      <c r="AJ85" s="164"/>
      <c r="AK85" s="164"/>
      <c r="AL85" s="164"/>
      <c r="AM85" s="424"/>
    </row>
    <row r="86" spans="2:39" ht="15.75" hidden="1">
      <c r="B86" s="24"/>
      <c r="C86" s="391"/>
      <c r="D86" s="420"/>
      <c r="E86" s="164"/>
      <c r="F86" s="164"/>
      <c r="G86" s="164"/>
      <c r="H86" s="164"/>
      <c r="I86" s="164"/>
      <c r="J86" s="164"/>
      <c r="K86" s="164"/>
      <c r="L86" s="164"/>
      <c r="M86" s="164"/>
      <c r="N86" s="164"/>
      <c r="O86" s="424"/>
      <c r="P86" s="420"/>
      <c r="Q86" s="164"/>
      <c r="R86" s="164"/>
      <c r="S86" s="164"/>
      <c r="T86" s="164"/>
      <c r="U86" s="164"/>
      <c r="V86" s="164"/>
      <c r="W86" s="164"/>
      <c r="X86" s="164"/>
      <c r="Y86" s="164"/>
      <c r="Z86" s="164"/>
      <c r="AA86" s="424"/>
      <c r="AB86" s="420"/>
      <c r="AC86" s="164"/>
      <c r="AD86" s="164"/>
      <c r="AE86" s="164"/>
      <c r="AF86" s="164"/>
      <c r="AG86" s="164"/>
      <c r="AH86" s="164"/>
      <c r="AI86" s="164"/>
      <c r="AJ86" s="164"/>
      <c r="AK86" s="164"/>
      <c r="AL86" s="164"/>
      <c r="AM86" s="424"/>
    </row>
    <row r="87" spans="2:39" ht="15.75" hidden="1">
      <c r="B87" s="24"/>
      <c r="C87" s="391"/>
      <c r="D87" s="420"/>
      <c r="E87" s="164"/>
      <c r="F87" s="164"/>
      <c r="G87" s="164"/>
      <c r="H87" s="164"/>
      <c r="I87" s="164"/>
      <c r="J87" s="164"/>
      <c r="K87" s="164"/>
      <c r="L87" s="164"/>
      <c r="M87" s="164"/>
      <c r="N87" s="164"/>
      <c r="O87" s="424"/>
      <c r="P87" s="420"/>
      <c r="Q87" s="164"/>
      <c r="R87" s="164"/>
      <c r="S87" s="164"/>
      <c r="T87" s="164"/>
      <c r="U87" s="164"/>
      <c r="V87" s="164"/>
      <c r="W87" s="164"/>
      <c r="X87" s="164"/>
      <c r="Y87" s="164"/>
      <c r="Z87" s="164"/>
      <c r="AA87" s="424"/>
      <c r="AB87" s="420"/>
      <c r="AC87" s="164"/>
      <c r="AD87" s="164"/>
      <c r="AE87" s="164"/>
      <c r="AF87" s="164"/>
      <c r="AG87" s="164"/>
      <c r="AH87" s="164"/>
      <c r="AI87" s="164"/>
      <c r="AJ87" s="164"/>
      <c r="AK87" s="164"/>
      <c r="AL87" s="164"/>
      <c r="AM87" s="424"/>
    </row>
    <row r="88" spans="2:39" ht="15.75" hidden="1">
      <c r="B88" s="24"/>
      <c r="C88" s="391"/>
      <c r="D88" s="420"/>
      <c r="E88" s="164"/>
      <c r="F88" s="164"/>
      <c r="G88" s="164"/>
      <c r="H88" s="164"/>
      <c r="I88" s="164"/>
      <c r="J88" s="164"/>
      <c r="K88" s="164"/>
      <c r="L88" s="164"/>
      <c r="M88" s="164"/>
      <c r="N88" s="164"/>
      <c r="O88" s="424"/>
      <c r="P88" s="420"/>
      <c r="Q88" s="164"/>
      <c r="R88" s="164"/>
      <c r="S88" s="164"/>
      <c r="T88" s="164"/>
      <c r="U88" s="164"/>
      <c r="V88" s="164"/>
      <c r="W88" s="164"/>
      <c r="X88" s="164"/>
      <c r="Y88" s="164"/>
      <c r="Z88" s="164"/>
      <c r="AA88" s="424"/>
      <c r="AB88" s="420"/>
      <c r="AC88" s="164"/>
      <c r="AD88" s="164"/>
      <c r="AE88" s="164"/>
      <c r="AF88" s="164"/>
      <c r="AG88" s="164"/>
      <c r="AH88" s="164"/>
      <c r="AI88" s="164"/>
      <c r="AJ88" s="164"/>
      <c r="AK88" s="164"/>
      <c r="AL88" s="164"/>
      <c r="AM88" s="424"/>
    </row>
    <row r="89" spans="2:39" ht="15.75" hidden="1">
      <c r="B89" s="24"/>
      <c r="C89" s="391"/>
      <c r="D89" s="420"/>
      <c r="E89" s="164"/>
      <c r="F89" s="164"/>
      <c r="G89" s="164"/>
      <c r="H89" s="164"/>
      <c r="I89" s="164"/>
      <c r="J89" s="164"/>
      <c r="K89" s="164"/>
      <c r="L89" s="164"/>
      <c r="M89" s="164"/>
      <c r="N89" s="164"/>
      <c r="O89" s="424"/>
      <c r="P89" s="420"/>
      <c r="Q89" s="164"/>
      <c r="R89" s="164"/>
      <c r="S89" s="164"/>
      <c r="T89" s="164"/>
      <c r="U89" s="164"/>
      <c r="V89" s="164"/>
      <c r="W89" s="164"/>
      <c r="X89" s="164"/>
      <c r="Y89" s="164"/>
      <c r="Z89" s="164"/>
      <c r="AA89" s="424"/>
      <c r="AB89" s="420"/>
      <c r="AC89" s="164"/>
      <c r="AD89" s="164"/>
      <c r="AE89" s="164"/>
      <c r="AF89" s="164"/>
      <c r="AG89" s="164"/>
      <c r="AH89" s="164"/>
      <c r="AI89" s="164"/>
      <c r="AJ89" s="164"/>
      <c r="AK89" s="164"/>
      <c r="AL89" s="164"/>
      <c r="AM89" s="424"/>
    </row>
    <row r="90" spans="2:39" ht="15.75" hidden="1">
      <c r="B90" s="24"/>
      <c r="C90" s="391"/>
      <c r="D90" s="421"/>
      <c r="E90" s="422"/>
      <c r="F90" s="422"/>
      <c r="G90" s="422"/>
      <c r="H90" s="422"/>
      <c r="I90" s="422"/>
      <c r="J90" s="422"/>
      <c r="K90" s="422"/>
      <c r="L90" s="422"/>
      <c r="M90" s="422"/>
      <c r="N90" s="422"/>
      <c r="O90" s="430"/>
      <c r="P90" s="421"/>
      <c r="Q90" s="422"/>
      <c r="R90" s="422"/>
      <c r="S90" s="422"/>
      <c r="T90" s="422"/>
      <c r="U90" s="422"/>
      <c r="V90" s="422"/>
      <c r="W90" s="422"/>
      <c r="X90" s="422"/>
      <c r="Y90" s="422"/>
      <c r="Z90" s="422"/>
      <c r="AA90" s="430"/>
      <c r="AB90" s="421"/>
      <c r="AC90" s="422"/>
      <c r="AD90" s="422"/>
      <c r="AE90" s="422"/>
      <c r="AF90" s="422"/>
      <c r="AG90" s="422"/>
      <c r="AH90" s="422"/>
      <c r="AI90" s="422"/>
      <c r="AJ90" s="422"/>
      <c r="AK90" s="422"/>
      <c r="AL90" s="422"/>
      <c r="AM90" s="430"/>
    </row>
    <row r="91" spans="2:39" ht="15.75">
      <c r="B91" s="24" t="s">
        <v>155</v>
      </c>
      <c r="C91" s="391"/>
      <c r="D91" s="414" t="e">
        <f>IF(D$75&lt;12-#REF!+1+Kapitalbedarfsplanung!#REF!-1,0,+#REF!/#REF!/IF(12-#REF!+1+Kapitalbedarfsplanung!#REF!-1&lt;7,(#REF!-Kapitalbedarfsplanung!#REF!+1),(#REF!-Kapitalbedarfsplanung!#REF!+1)*2))</f>
        <v>#REF!</v>
      </c>
      <c r="E91" s="409" t="e">
        <f>IF(E$75&lt;12-#REF!+1+Kapitalbedarfsplanung!#REF!-1,0,+#REF!/#REF!/IF(12-#REF!+1+Kapitalbedarfsplanung!#REF!-1&lt;7,(#REF!-Kapitalbedarfsplanung!#REF!+1),(#REF!-Kapitalbedarfsplanung!#REF!+1)*2))</f>
        <v>#REF!</v>
      </c>
      <c r="F91" s="409" t="e">
        <f>IF(F$75&lt;12-#REF!+1+Kapitalbedarfsplanung!#REF!-1,0,+#REF!/#REF!/IF(12-#REF!+1+Kapitalbedarfsplanung!#REF!-1&lt;7,(#REF!-Kapitalbedarfsplanung!#REF!+1),(#REF!-Kapitalbedarfsplanung!#REF!+1)*2))</f>
        <v>#REF!</v>
      </c>
      <c r="G91" s="409" t="e">
        <f>IF(G$75&lt;12-#REF!+1+Kapitalbedarfsplanung!#REF!-1,0,+#REF!/#REF!/IF(12-#REF!+1+Kapitalbedarfsplanung!#REF!-1&lt;7,(#REF!-Kapitalbedarfsplanung!#REF!+1),(#REF!-Kapitalbedarfsplanung!#REF!+1)*2))</f>
        <v>#REF!</v>
      </c>
      <c r="H91" s="409" t="e">
        <f>IF(H$75&lt;12-#REF!+1+Kapitalbedarfsplanung!#REF!-1,0,+#REF!/#REF!/IF(12-#REF!+1+Kapitalbedarfsplanung!#REF!-1&lt;7,(#REF!-Kapitalbedarfsplanung!#REF!+1),(#REF!-Kapitalbedarfsplanung!#REF!+1)*2))</f>
        <v>#REF!</v>
      </c>
      <c r="I91" s="409" t="e">
        <f>IF(I$75&lt;12-#REF!+1+Kapitalbedarfsplanung!#REF!-1,0,+#REF!/#REF!/IF(12-#REF!+1+Kapitalbedarfsplanung!#REF!-1&lt;7,(#REF!-Kapitalbedarfsplanung!#REF!+1),(#REF!-Kapitalbedarfsplanung!#REF!+1)*2))</f>
        <v>#REF!</v>
      </c>
      <c r="J91" s="409" t="e">
        <f>IF(J$75&lt;12-#REF!+1+Kapitalbedarfsplanung!#REF!-1,0,+#REF!/#REF!/IF(12-#REF!+1+Kapitalbedarfsplanung!#REF!-1&lt;7,(#REF!-Kapitalbedarfsplanung!#REF!+1),(#REF!-Kapitalbedarfsplanung!#REF!+1)*2))</f>
        <v>#REF!</v>
      </c>
      <c r="K91" s="409" t="e">
        <f>IF(K$75&lt;12-#REF!+1+Kapitalbedarfsplanung!#REF!-1,0,+#REF!/#REF!/IF(12-#REF!+1+Kapitalbedarfsplanung!#REF!-1&lt;7,(#REF!-Kapitalbedarfsplanung!#REF!+1),(#REF!-Kapitalbedarfsplanung!#REF!+1)*2))</f>
        <v>#REF!</v>
      </c>
      <c r="L91" s="409" t="e">
        <f>IF(L$75&lt;12-#REF!+1+Kapitalbedarfsplanung!#REF!-1,0,+#REF!/#REF!/IF(12-#REF!+1+Kapitalbedarfsplanung!#REF!-1&lt;7,(#REF!-Kapitalbedarfsplanung!#REF!+1),(#REF!-Kapitalbedarfsplanung!#REF!+1)*2))</f>
        <v>#REF!</v>
      </c>
      <c r="M91" s="409" t="e">
        <f>IF(M$75&lt;12-#REF!+1+Kapitalbedarfsplanung!#REF!-1,0,+#REF!/#REF!/IF(12-#REF!+1+Kapitalbedarfsplanung!#REF!-1&lt;7,(#REF!-Kapitalbedarfsplanung!#REF!+1),(#REF!-Kapitalbedarfsplanung!#REF!+1)*2))</f>
        <v>#REF!</v>
      </c>
      <c r="N91" s="409" t="e">
        <f>IF(N$75&lt;12-#REF!+1+Kapitalbedarfsplanung!#REF!-1,0,+#REF!/#REF!/IF(12-#REF!+1+Kapitalbedarfsplanung!#REF!-1&lt;7,(#REF!-Kapitalbedarfsplanung!#REF!+1),(#REF!-Kapitalbedarfsplanung!#REF!+1)*2))</f>
        <v>#REF!</v>
      </c>
      <c r="O91" s="415" t="e">
        <f>IF(O$75&lt;12-#REF!+1+Kapitalbedarfsplanung!#REF!-1,0,+#REF!/#REF!/IF(12-#REF!+1+Kapitalbedarfsplanung!#REF!-1&lt;7,(#REF!-Kapitalbedarfsplanung!#REF!+1),(#REF!-Kapitalbedarfsplanung!#REF!+1)*2))</f>
        <v>#REF!</v>
      </c>
      <c r="P91" s="414" t="e">
        <f>IF((12-#REF!+1+Kapitalbedarfsplanung!#REF!-1)&lt;13,#REF!/#REF!/12,IF(P$75&lt;(12-#REF!+1+Kapitalbedarfsplanung!#REF!-1),0,IF((12-#REF!+1+Kapitalbedarfsplanung!#REF!-1)&lt;19,#REF!/#REF!/(24-(12-#REF!+1+Kapitalbedarfsplanung!#REF!-1-1)),#REF!/#REF!/(24-(12-#REF!+1+Kapitalbedarfsplanung!#REF!-1-1))/2)))</f>
        <v>#REF!</v>
      </c>
      <c r="Q91" s="409" t="e">
        <f>IF((12-#REF!+1+Kapitalbedarfsplanung!#REF!-1)&lt;13,#REF!/#REF!/12,IF(Q$75&lt;(12-#REF!+1+Kapitalbedarfsplanung!#REF!-1),0,IF((12-#REF!+1+Kapitalbedarfsplanung!#REF!-1)&lt;19,#REF!/#REF!/(24-(12-#REF!+1+Kapitalbedarfsplanung!#REF!-1-1)),#REF!/#REF!/(24-(12-#REF!+1+Kapitalbedarfsplanung!#REF!-1-1))/2)))</f>
        <v>#REF!</v>
      </c>
      <c r="R91" s="409" t="e">
        <f>IF((12-#REF!+1+Kapitalbedarfsplanung!#REF!-1)&lt;13,#REF!/#REF!/12,IF(R$75&lt;(12-#REF!+1+Kapitalbedarfsplanung!#REF!-1),0,IF((12-#REF!+1+Kapitalbedarfsplanung!#REF!-1)&lt;19,#REF!/#REF!/(24-(12-#REF!+1+Kapitalbedarfsplanung!#REF!-1-1)),#REF!/#REF!/(24-(12-#REF!+1+Kapitalbedarfsplanung!#REF!-1-1))/2)))</f>
        <v>#REF!</v>
      </c>
      <c r="S91" s="409" t="e">
        <f>IF((12-#REF!+1+Kapitalbedarfsplanung!#REF!-1)&lt;13,#REF!/#REF!/12,IF(S$75&lt;(12-#REF!+1+Kapitalbedarfsplanung!#REF!-1),0,IF((12-#REF!+1+Kapitalbedarfsplanung!#REF!-1)&lt;19,#REF!/#REF!/(24-(12-#REF!+1+Kapitalbedarfsplanung!#REF!-1-1)),#REF!/#REF!/(24-(12-#REF!+1+Kapitalbedarfsplanung!#REF!-1-1))/2)))</f>
        <v>#REF!</v>
      </c>
      <c r="T91" s="409" t="e">
        <f>IF((12-#REF!+1+Kapitalbedarfsplanung!#REF!-1)&lt;13,#REF!/#REF!/12,IF(T$75&lt;(12-#REF!+1+Kapitalbedarfsplanung!#REF!-1),0,IF((12-#REF!+1+Kapitalbedarfsplanung!#REF!-1)&lt;19,#REF!/#REF!/(24-(12-#REF!+1+Kapitalbedarfsplanung!#REF!-1-1)),#REF!/#REF!/(24-(12-#REF!+1+Kapitalbedarfsplanung!#REF!-1-1))/2)))</f>
        <v>#REF!</v>
      </c>
      <c r="U91" s="409" t="e">
        <f>IF((12-#REF!+1+Kapitalbedarfsplanung!#REF!-1)&lt;13,#REF!/#REF!/12,IF(U$75&lt;(12-#REF!+1+Kapitalbedarfsplanung!#REF!-1),0,IF((12-#REF!+1+Kapitalbedarfsplanung!#REF!-1)&lt;19,#REF!/#REF!/(24-(12-#REF!+1+Kapitalbedarfsplanung!#REF!-1-1)),#REF!/#REF!/(24-(12-#REF!+1+Kapitalbedarfsplanung!#REF!-1-1))/2)))</f>
        <v>#REF!</v>
      </c>
      <c r="V91" s="409" t="e">
        <f>IF((12-#REF!+1+Kapitalbedarfsplanung!#REF!-1)&lt;13,#REF!/#REF!/12,IF(V$75&lt;(12-#REF!+1+Kapitalbedarfsplanung!#REF!-1),0,IF((12-#REF!+1+Kapitalbedarfsplanung!#REF!-1)&lt;19,#REF!/#REF!/(24-(12-#REF!+1+Kapitalbedarfsplanung!#REF!-1-1)),#REF!/#REF!/(24-(12-#REF!+1+Kapitalbedarfsplanung!#REF!-1-1))/2)))</f>
        <v>#REF!</v>
      </c>
      <c r="W91" s="409" t="e">
        <f>IF((12-#REF!+1+Kapitalbedarfsplanung!#REF!-1)&lt;13,#REF!/#REF!/12,IF(W$75&lt;(12-#REF!+1+Kapitalbedarfsplanung!#REF!-1),0,IF((12-#REF!+1+Kapitalbedarfsplanung!#REF!-1)&lt;19,#REF!/#REF!/(24-(12-#REF!+1+Kapitalbedarfsplanung!#REF!-1-1)),#REF!/#REF!/(24-(12-#REF!+1+Kapitalbedarfsplanung!#REF!-1-1))/2)))</f>
        <v>#REF!</v>
      </c>
      <c r="X91" s="409" t="e">
        <f>IF((12-#REF!+1+Kapitalbedarfsplanung!#REF!-1)&lt;13,#REF!/#REF!/12,IF(X$75&lt;(12-#REF!+1+Kapitalbedarfsplanung!#REF!-1),0,IF((12-#REF!+1+Kapitalbedarfsplanung!#REF!-1)&lt;19,#REF!/#REF!/(24-(12-#REF!+1+Kapitalbedarfsplanung!#REF!-1-1)),#REF!/#REF!/(24-(12-#REF!+1+Kapitalbedarfsplanung!#REF!-1-1))/2)))</f>
        <v>#REF!</v>
      </c>
      <c r="Y91" s="409" t="e">
        <f>IF((12-#REF!+1+Kapitalbedarfsplanung!#REF!-1)&lt;13,#REF!/#REF!/12,IF(Y$75&lt;(12-#REF!+1+Kapitalbedarfsplanung!#REF!-1),0,IF((12-#REF!+1+Kapitalbedarfsplanung!#REF!-1)&lt;19,#REF!/#REF!/(24-(12-#REF!+1+Kapitalbedarfsplanung!#REF!-1-1)),#REF!/#REF!/(24-(12-#REF!+1+Kapitalbedarfsplanung!#REF!-1-1))/2)))</f>
        <v>#REF!</v>
      </c>
      <c r="Z91" s="409" t="e">
        <f>IF((12-#REF!+1+Kapitalbedarfsplanung!#REF!-1)&lt;13,#REF!/#REF!/12,IF(Z$75&lt;(12-#REF!+1+Kapitalbedarfsplanung!#REF!-1),0,IF((12-#REF!+1+Kapitalbedarfsplanung!#REF!-1)&lt;19,#REF!/#REF!/(24-(12-#REF!+1+Kapitalbedarfsplanung!#REF!-1-1)),#REF!/#REF!/(24-(12-#REF!+1+Kapitalbedarfsplanung!#REF!-1-1))/2)))</f>
        <v>#REF!</v>
      </c>
      <c r="AA91" s="415" t="e">
        <f>IF((12-#REF!+1+Kapitalbedarfsplanung!#REF!-1)&lt;13,#REF!/#REF!/12,IF(AA$75&lt;(12-#REF!+1+Kapitalbedarfsplanung!#REF!-1),0,IF((12-#REF!+1+Kapitalbedarfsplanung!#REF!-1)&lt;19,#REF!/#REF!/(24-(12-#REF!+1+Kapitalbedarfsplanung!#REF!-1-1)),#REF!/#REF!/(24-(12-#REF!+1+Kapitalbedarfsplanung!#REF!-1-1))/2)))</f>
        <v>#REF!</v>
      </c>
      <c r="AB91" s="414" t="e">
        <f>IF((12-#REF!+1+Kapitalbedarfsplanung!#REF!-1)&lt;25,#REF!/#REF!/12,IF(AB$75&lt;(12-#REF!+1+Kapitalbedarfsplanung!#REF!-1),0,IF((12-#REF!+1+Kapitalbedarfsplanung!#REF!-1)&lt;31,#REF!/#REF!/(36-(12-#REF!+1+Kapitalbedarfsplanung!#REF!-1-1)),#REF!/#REF!/(36-(12-#REF!+1+Kapitalbedarfsplanung!#REF!-1-1))/2)))</f>
        <v>#REF!</v>
      </c>
      <c r="AC91" s="409" t="e">
        <f>IF((12-#REF!+1+Kapitalbedarfsplanung!#REF!-1)&lt;25,#REF!/#REF!/12,IF(AC$75&lt;(12-#REF!+1+Kapitalbedarfsplanung!#REF!-1),0,IF((12-#REF!+1+Kapitalbedarfsplanung!#REF!-1)&lt;31,#REF!/#REF!/(36-(12-#REF!+1+Kapitalbedarfsplanung!#REF!-1-1)),#REF!/#REF!/(36-(12-#REF!+1+Kapitalbedarfsplanung!#REF!-1-1))/2)))</f>
        <v>#REF!</v>
      </c>
      <c r="AD91" s="409" t="e">
        <f>IF((12-#REF!+1+Kapitalbedarfsplanung!#REF!-1)&lt;25,#REF!/#REF!/12,IF(AD$75&lt;(12-#REF!+1+Kapitalbedarfsplanung!#REF!-1),0,IF((12-#REF!+1+Kapitalbedarfsplanung!#REF!-1)&lt;31,#REF!/#REF!/(36-(12-#REF!+1+Kapitalbedarfsplanung!#REF!-1-1)),#REF!/#REF!/(36-(12-#REF!+1+Kapitalbedarfsplanung!#REF!-1-1))/2)))</f>
        <v>#REF!</v>
      </c>
      <c r="AE91" s="409" t="e">
        <f>IF((12-#REF!+1+Kapitalbedarfsplanung!#REF!-1)&lt;25,#REF!/#REF!/12,IF(AE$75&lt;(12-#REF!+1+Kapitalbedarfsplanung!#REF!-1),0,IF((12-#REF!+1+Kapitalbedarfsplanung!#REF!-1)&lt;31,#REF!/#REF!/(36-(12-#REF!+1+Kapitalbedarfsplanung!#REF!-1-1)),#REF!/#REF!/(36-(12-#REF!+1+Kapitalbedarfsplanung!#REF!-1-1))/2)))</f>
        <v>#REF!</v>
      </c>
      <c r="AF91" s="409" t="e">
        <f>IF((12-#REF!+1+Kapitalbedarfsplanung!#REF!-1)&lt;25,#REF!/#REF!/12,IF(AF$75&lt;(12-#REF!+1+Kapitalbedarfsplanung!#REF!-1),0,IF((12-#REF!+1+Kapitalbedarfsplanung!#REF!-1)&lt;31,#REF!/#REF!/(36-(12-#REF!+1+Kapitalbedarfsplanung!#REF!-1-1)),#REF!/#REF!/(36-(12-#REF!+1+Kapitalbedarfsplanung!#REF!-1-1))/2)))</f>
        <v>#REF!</v>
      </c>
      <c r="AG91" s="409" t="e">
        <f>IF((12-#REF!+1+Kapitalbedarfsplanung!#REF!-1)&lt;25,#REF!/#REF!/12,IF(AG$75&lt;(12-#REF!+1+Kapitalbedarfsplanung!#REF!-1),0,IF((12-#REF!+1+Kapitalbedarfsplanung!#REF!-1)&lt;31,#REF!/#REF!/(36-(12-#REF!+1+Kapitalbedarfsplanung!#REF!-1-1)),#REF!/#REF!/(36-(12-#REF!+1+Kapitalbedarfsplanung!#REF!-1-1))/2)))</f>
        <v>#REF!</v>
      </c>
      <c r="AH91" s="409" t="e">
        <f>IF((12-#REF!+1+Kapitalbedarfsplanung!#REF!-1)&lt;25,#REF!/#REF!/12,IF(AH$75&lt;(12-#REF!+1+Kapitalbedarfsplanung!#REF!-1),0,IF((12-#REF!+1+Kapitalbedarfsplanung!#REF!-1)&lt;31,#REF!/#REF!/(36-(12-#REF!+1+Kapitalbedarfsplanung!#REF!-1-1)),#REF!/#REF!/(36-(12-#REF!+1+Kapitalbedarfsplanung!#REF!-1-1))/2)))</f>
        <v>#REF!</v>
      </c>
      <c r="AI91" s="409" t="e">
        <f>IF((12-#REF!+1+Kapitalbedarfsplanung!#REF!-1)&lt;25,#REF!/#REF!/12,IF(AI$75&lt;(12-#REF!+1+Kapitalbedarfsplanung!#REF!-1),0,IF((12-#REF!+1+Kapitalbedarfsplanung!#REF!-1)&lt;31,#REF!/#REF!/(36-(12-#REF!+1+Kapitalbedarfsplanung!#REF!-1-1)),#REF!/#REF!/(36-(12-#REF!+1+Kapitalbedarfsplanung!#REF!-1-1))/2)))</f>
        <v>#REF!</v>
      </c>
      <c r="AJ91" s="409" t="e">
        <f>IF((12-#REF!+1+Kapitalbedarfsplanung!#REF!-1)&lt;25,#REF!/#REF!/12,IF(AJ$75&lt;(12-#REF!+1+Kapitalbedarfsplanung!#REF!-1),0,IF((12-#REF!+1+Kapitalbedarfsplanung!#REF!-1)&lt;31,#REF!/#REF!/(36-(12-#REF!+1+Kapitalbedarfsplanung!#REF!-1-1)),#REF!/#REF!/(36-(12-#REF!+1+Kapitalbedarfsplanung!#REF!-1-1))/2)))</f>
        <v>#REF!</v>
      </c>
      <c r="AK91" s="409" t="e">
        <f>IF((12-#REF!+1+Kapitalbedarfsplanung!#REF!-1)&lt;25,#REF!/#REF!/12,IF(AK$75&lt;(12-#REF!+1+Kapitalbedarfsplanung!#REF!-1),0,IF((12-#REF!+1+Kapitalbedarfsplanung!#REF!-1)&lt;31,#REF!/#REF!/(36-(12-#REF!+1+Kapitalbedarfsplanung!#REF!-1-1)),#REF!/#REF!/(36-(12-#REF!+1+Kapitalbedarfsplanung!#REF!-1-1))/2)))</f>
        <v>#REF!</v>
      </c>
      <c r="AL91" s="409" t="e">
        <f>IF((12-#REF!+1+Kapitalbedarfsplanung!#REF!-1)&lt;25,#REF!/#REF!/12,IF(AL$75&lt;(12-#REF!+1+Kapitalbedarfsplanung!#REF!-1),0,IF((12-#REF!+1+Kapitalbedarfsplanung!#REF!-1)&lt;31,#REF!/#REF!/(36-(12-#REF!+1+Kapitalbedarfsplanung!#REF!-1-1)),#REF!/#REF!/(36-(12-#REF!+1+Kapitalbedarfsplanung!#REF!-1-1))/2)))</f>
        <v>#REF!</v>
      </c>
      <c r="AM91" s="415" t="e">
        <f>IF((12-#REF!+1+Kapitalbedarfsplanung!#REF!-1)&lt;25,#REF!/#REF!/12,IF(AM$75&lt;(12-#REF!+1+Kapitalbedarfsplanung!#REF!-1),0,IF((12-#REF!+1+Kapitalbedarfsplanung!#REF!-1)&lt;31,#REF!/#REF!/(36-(12-#REF!+1+Kapitalbedarfsplanung!#REF!-1-1)),#REF!/#REF!/(36-(12-#REF!+1+Kapitalbedarfsplanung!#REF!-1-1))/2)))</f>
        <v>#REF!</v>
      </c>
    </row>
    <row r="92" spans="2:39" ht="15.75">
      <c r="B92" s="24" t="s">
        <v>155</v>
      </c>
      <c r="C92" s="391"/>
      <c r="D92" s="414" t="e">
        <f>IF(D$75&lt;12-#REF!+1+Kapitalbedarfsplanung!#REF!-1,0,+#REF!/#REF!/IF(12-#REF!+1+Kapitalbedarfsplanung!#REF!-1&lt;7,(#REF!-Kapitalbedarfsplanung!#REF!+1),(#REF!-Kapitalbedarfsplanung!#REF!+1)*2))</f>
        <v>#REF!</v>
      </c>
      <c r="E92" s="409" t="e">
        <f>IF(E$75&lt;12-#REF!+1+Kapitalbedarfsplanung!#REF!-1,0,+#REF!/#REF!/IF(12-#REF!+1+Kapitalbedarfsplanung!#REF!-1&lt;7,(#REF!-Kapitalbedarfsplanung!#REF!+1),(#REF!-Kapitalbedarfsplanung!#REF!+1)*2))</f>
        <v>#REF!</v>
      </c>
      <c r="F92" s="409" t="e">
        <f>IF(F$75&lt;12-#REF!+1+Kapitalbedarfsplanung!#REF!-1,0,+#REF!/#REF!/IF(12-#REF!+1+Kapitalbedarfsplanung!#REF!-1&lt;7,(#REF!-Kapitalbedarfsplanung!#REF!+1),(#REF!-Kapitalbedarfsplanung!#REF!+1)*2))</f>
        <v>#REF!</v>
      </c>
      <c r="G92" s="409" t="e">
        <f>IF(G$75&lt;12-#REF!+1+Kapitalbedarfsplanung!#REF!-1,0,+#REF!/#REF!/IF(12-#REF!+1+Kapitalbedarfsplanung!#REF!-1&lt;7,(#REF!-Kapitalbedarfsplanung!#REF!+1),(#REF!-Kapitalbedarfsplanung!#REF!+1)*2))</f>
        <v>#REF!</v>
      </c>
      <c r="H92" s="409" t="e">
        <f>IF(H$75&lt;12-#REF!+1+Kapitalbedarfsplanung!#REF!-1,0,+#REF!/#REF!/IF(12-#REF!+1+Kapitalbedarfsplanung!#REF!-1&lt;7,(#REF!-Kapitalbedarfsplanung!#REF!+1),(#REF!-Kapitalbedarfsplanung!#REF!+1)*2))</f>
        <v>#REF!</v>
      </c>
      <c r="I92" s="409" t="e">
        <f>IF(I$75&lt;12-#REF!+1+Kapitalbedarfsplanung!#REF!-1,0,+#REF!/#REF!/IF(12-#REF!+1+Kapitalbedarfsplanung!#REF!-1&lt;7,(#REF!-Kapitalbedarfsplanung!#REF!+1),(#REF!-Kapitalbedarfsplanung!#REF!+1)*2))</f>
        <v>#REF!</v>
      </c>
      <c r="J92" s="409" t="e">
        <f>IF(J$75&lt;12-#REF!+1+Kapitalbedarfsplanung!#REF!-1,0,+#REF!/#REF!/IF(12-#REF!+1+Kapitalbedarfsplanung!#REF!-1&lt;7,(#REF!-Kapitalbedarfsplanung!#REF!+1),(#REF!-Kapitalbedarfsplanung!#REF!+1)*2))</f>
        <v>#REF!</v>
      </c>
      <c r="K92" s="409" t="e">
        <f>IF(K$75&lt;12-#REF!+1+Kapitalbedarfsplanung!#REF!-1,0,+#REF!/#REF!/IF(12-#REF!+1+Kapitalbedarfsplanung!#REF!-1&lt;7,(#REF!-Kapitalbedarfsplanung!#REF!+1),(#REF!-Kapitalbedarfsplanung!#REF!+1)*2))</f>
        <v>#REF!</v>
      </c>
      <c r="L92" s="409" t="e">
        <f>IF(L$75&lt;12-#REF!+1+Kapitalbedarfsplanung!#REF!-1,0,+#REF!/#REF!/IF(12-#REF!+1+Kapitalbedarfsplanung!#REF!-1&lt;7,(#REF!-Kapitalbedarfsplanung!#REF!+1),(#REF!-Kapitalbedarfsplanung!#REF!+1)*2))</f>
        <v>#REF!</v>
      </c>
      <c r="M92" s="409" t="e">
        <f>IF(M$75&lt;12-#REF!+1+Kapitalbedarfsplanung!#REF!-1,0,+#REF!/#REF!/IF(12-#REF!+1+Kapitalbedarfsplanung!#REF!-1&lt;7,(#REF!-Kapitalbedarfsplanung!#REF!+1),(#REF!-Kapitalbedarfsplanung!#REF!+1)*2))</f>
        <v>#REF!</v>
      </c>
      <c r="N92" s="409" t="e">
        <f>IF(N$75&lt;12-#REF!+1+Kapitalbedarfsplanung!#REF!-1,0,+#REF!/#REF!/IF(12-#REF!+1+Kapitalbedarfsplanung!#REF!-1&lt;7,(#REF!-Kapitalbedarfsplanung!#REF!+1),(#REF!-Kapitalbedarfsplanung!#REF!+1)*2))</f>
        <v>#REF!</v>
      </c>
      <c r="O92" s="415" t="e">
        <f>IF(O$75&lt;12-#REF!+1+Kapitalbedarfsplanung!#REF!-1,0,+#REF!/#REF!/IF(12-#REF!+1+Kapitalbedarfsplanung!#REF!-1&lt;7,(#REF!-Kapitalbedarfsplanung!#REF!+1),(#REF!-Kapitalbedarfsplanung!#REF!+1)*2))</f>
        <v>#REF!</v>
      </c>
      <c r="P92" s="414" t="e">
        <f>IF((12-#REF!+1+Kapitalbedarfsplanung!#REF!-1)&lt;13,#REF!/#REF!/12,IF(P$75&lt;(12-#REF!+1+Kapitalbedarfsplanung!#REF!-1),0,IF((12-#REF!+1+Kapitalbedarfsplanung!#REF!-1)&lt;19,#REF!/#REF!/(24-(12-#REF!+1+Kapitalbedarfsplanung!#REF!-1-1)),#REF!/#REF!/(24-(12-#REF!+1+Kapitalbedarfsplanung!#REF!-1-1))/2)))</f>
        <v>#REF!</v>
      </c>
      <c r="Q92" s="409" t="e">
        <f>IF((12-#REF!+1+Kapitalbedarfsplanung!#REF!-1)&lt;13,#REF!/#REF!/12,IF(Q$75&lt;(12-#REF!+1+Kapitalbedarfsplanung!#REF!-1),0,IF((12-#REF!+1+Kapitalbedarfsplanung!#REF!-1)&lt;19,#REF!/#REF!/(24-(12-#REF!+1+Kapitalbedarfsplanung!#REF!-1-1)),#REF!/#REF!/(24-(12-#REF!+1+Kapitalbedarfsplanung!#REF!-1-1))/2)))</f>
        <v>#REF!</v>
      </c>
      <c r="R92" s="409" t="e">
        <f>IF((12-#REF!+1+Kapitalbedarfsplanung!#REF!-1)&lt;13,#REF!/#REF!/12,IF(R$75&lt;(12-#REF!+1+Kapitalbedarfsplanung!#REF!-1),0,IF((12-#REF!+1+Kapitalbedarfsplanung!#REF!-1)&lt;19,#REF!/#REF!/(24-(12-#REF!+1+Kapitalbedarfsplanung!#REF!-1-1)),#REF!/#REF!/(24-(12-#REF!+1+Kapitalbedarfsplanung!#REF!-1-1))/2)))</f>
        <v>#REF!</v>
      </c>
      <c r="S92" s="409" t="e">
        <f>IF((12-#REF!+1+Kapitalbedarfsplanung!#REF!-1)&lt;13,#REF!/#REF!/12,IF(S$75&lt;(12-#REF!+1+Kapitalbedarfsplanung!#REF!-1),0,IF((12-#REF!+1+Kapitalbedarfsplanung!#REF!-1)&lt;19,#REF!/#REF!/(24-(12-#REF!+1+Kapitalbedarfsplanung!#REF!-1-1)),#REF!/#REF!/(24-(12-#REF!+1+Kapitalbedarfsplanung!#REF!-1-1))/2)))</f>
        <v>#REF!</v>
      </c>
      <c r="T92" s="409" t="e">
        <f>IF((12-#REF!+1+Kapitalbedarfsplanung!#REF!-1)&lt;13,#REF!/#REF!/12,IF(T$75&lt;(12-#REF!+1+Kapitalbedarfsplanung!#REF!-1),0,IF((12-#REF!+1+Kapitalbedarfsplanung!#REF!-1)&lt;19,#REF!/#REF!/(24-(12-#REF!+1+Kapitalbedarfsplanung!#REF!-1-1)),#REF!/#REF!/(24-(12-#REF!+1+Kapitalbedarfsplanung!#REF!-1-1))/2)))</f>
        <v>#REF!</v>
      </c>
      <c r="U92" s="409" t="e">
        <f>IF((12-#REF!+1+Kapitalbedarfsplanung!#REF!-1)&lt;13,#REF!/#REF!/12,IF(U$75&lt;(12-#REF!+1+Kapitalbedarfsplanung!#REF!-1),0,IF((12-#REF!+1+Kapitalbedarfsplanung!#REF!-1)&lt;19,#REF!/#REF!/(24-(12-#REF!+1+Kapitalbedarfsplanung!#REF!-1-1)),#REF!/#REF!/(24-(12-#REF!+1+Kapitalbedarfsplanung!#REF!-1-1))/2)))</f>
        <v>#REF!</v>
      </c>
      <c r="V92" s="409" t="e">
        <f>IF((12-#REF!+1+Kapitalbedarfsplanung!#REF!-1)&lt;13,#REF!/#REF!/12,IF(V$75&lt;(12-#REF!+1+Kapitalbedarfsplanung!#REF!-1),0,IF((12-#REF!+1+Kapitalbedarfsplanung!#REF!-1)&lt;19,#REF!/#REF!/(24-(12-#REF!+1+Kapitalbedarfsplanung!#REF!-1-1)),#REF!/#REF!/(24-(12-#REF!+1+Kapitalbedarfsplanung!#REF!-1-1))/2)))</f>
        <v>#REF!</v>
      </c>
      <c r="W92" s="409" t="e">
        <f>IF((12-#REF!+1+Kapitalbedarfsplanung!#REF!-1)&lt;13,#REF!/#REF!/12,IF(W$75&lt;(12-#REF!+1+Kapitalbedarfsplanung!#REF!-1),0,IF((12-#REF!+1+Kapitalbedarfsplanung!#REF!-1)&lt;19,#REF!/#REF!/(24-(12-#REF!+1+Kapitalbedarfsplanung!#REF!-1-1)),#REF!/#REF!/(24-(12-#REF!+1+Kapitalbedarfsplanung!#REF!-1-1))/2)))</f>
        <v>#REF!</v>
      </c>
      <c r="X92" s="409" t="e">
        <f>IF((12-#REF!+1+Kapitalbedarfsplanung!#REF!-1)&lt;13,#REF!/#REF!/12,IF(X$75&lt;(12-#REF!+1+Kapitalbedarfsplanung!#REF!-1),0,IF((12-#REF!+1+Kapitalbedarfsplanung!#REF!-1)&lt;19,#REF!/#REF!/(24-(12-#REF!+1+Kapitalbedarfsplanung!#REF!-1-1)),#REF!/#REF!/(24-(12-#REF!+1+Kapitalbedarfsplanung!#REF!-1-1))/2)))</f>
        <v>#REF!</v>
      </c>
      <c r="Y92" s="409" t="e">
        <f>IF((12-#REF!+1+Kapitalbedarfsplanung!#REF!-1)&lt;13,#REF!/#REF!/12,IF(Y$75&lt;(12-#REF!+1+Kapitalbedarfsplanung!#REF!-1),0,IF((12-#REF!+1+Kapitalbedarfsplanung!#REF!-1)&lt;19,#REF!/#REF!/(24-(12-#REF!+1+Kapitalbedarfsplanung!#REF!-1-1)),#REF!/#REF!/(24-(12-#REF!+1+Kapitalbedarfsplanung!#REF!-1-1))/2)))</f>
        <v>#REF!</v>
      </c>
      <c r="Z92" s="409" t="e">
        <f>IF((12-#REF!+1+Kapitalbedarfsplanung!#REF!-1)&lt;13,#REF!/#REF!/12,IF(Z$75&lt;(12-#REF!+1+Kapitalbedarfsplanung!#REF!-1),0,IF((12-#REF!+1+Kapitalbedarfsplanung!#REF!-1)&lt;19,#REF!/#REF!/(24-(12-#REF!+1+Kapitalbedarfsplanung!#REF!-1-1)),#REF!/#REF!/(24-(12-#REF!+1+Kapitalbedarfsplanung!#REF!-1-1))/2)))</f>
        <v>#REF!</v>
      </c>
      <c r="AA92" s="415" t="e">
        <f>IF((12-#REF!+1+Kapitalbedarfsplanung!#REF!-1)&lt;13,#REF!/#REF!/12,IF(AA$75&lt;(12-#REF!+1+Kapitalbedarfsplanung!#REF!-1),0,IF((12-#REF!+1+Kapitalbedarfsplanung!#REF!-1)&lt;19,#REF!/#REF!/(24-(12-#REF!+1+Kapitalbedarfsplanung!#REF!-1-1)),#REF!/#REF!/(24-(12-#REF!+1+Kapitalbedarfsplanung!#REF!-1-1))/2)))</f>
        <v>#REF!</v>
      </c>
      <c r="AB92" s="414" t="e">
        <f>IF((12-#REF!+1+Kapitalbedarfsplanung!#REF!-1)&lt;25,#REF!/#REF!/12,IF(AB$75&lt;(12-#REF!+1+Kapitalbedarfsplanung!#REF!-1),0,IF((12-#REF!+1+Kapitalbedarfsplanung!#REF!-1)&lt;31,#REF!/#REF!/(36-(12-#REF!+1+Kapitalbedarfsplanung!#REF!-1-1)),#REF!/#REF!/(36-(12-#REF!+1+Kapitalbedarfsplanung!#REF!-1-1))/2)))</f>
        <v>#REF!</v>
      </c>
      <c r="AC92" s="409" t="e">
        <f>IF((12-#REF!+1+Kapitalbedarfsplanung!#REF!-1)&lt;25,#REF!/#REF!/12,IF(AC$75&lt;(12-#REF!+1+Kapitalbedarfsplanung!#REF!-1),0,IF((12-#REF!+1+Kapitalbedarfsplanung!#REF!-1)&lt;31,#REF!/#REF!/(36-(12-#REF!+1+Kapitalbedarfsplanung!#REF!-1-1)),#REF!/#REF!/(36-(12-#REF!+1+Kapitalbedarfsplanung!#REF!-1-1))/2)))</f>
        <v>#REF!</v>
      </c>
      <c r="AD92" s="409" t="e">
        <f>IF((12-#REF!+1+Kapitalbedarfsplanung!#REF!-1)&lt;25,#REF!/#REF!/12,IF(AD$75&lt;(12-#REF!+1+Kapitalbedarfsplanung!#REF!-1),0,IF((12-#REF!+1+Kapitalbedarfsplanung!#REF!-1)&lt;31,#REF!/#REF!/(36-(12-#REF!+1+Kapitalbedarfsplanung!#REF!-1-1)),#REF!/#REF!/(36-(12-#REF!+1+Kapitalbedarfsplanung!#REF!-1-1))/2)))</f>
        <v>#REF!</v>
      </c>
      <c r="AE92" s="409" t="e">
        <f>IF((12-#REF!+1+Kapitalbedarfsplanung!#REF!-1)&lt;25,#REF!/#REF!/12,IF(AE$75&lt;(12-#REF!+1+Kapitalbedarfsplanung!#REF!-1),0,IF((12-#REF!+1+Kapitalbedarfsplanung!#REF!-1)&lt;31,#REF!/#REF!/(36-(12-#REF!+1+Kapitalbedarfsplanung!#REF!-1-1)),#REF!/#REF!/(36-(12-#REF!+1+Kapitalbedarfsplanung!#REF!-1-1))/2)))</f>
        <v>#REF!</v>
      </c>
      <c r="AF92" s="409" t="e">
        <f>IF((12-#REF!+1+Kapitalbedarfsplanung!#REF!-1)&lt;25,#REF!/#REF!/12,IF(AF$75&lt;(12-#REF!+1+Kapitalbedarfsplanung!#REF!-1),0,IF((12-#REF!+1+Kapitalbedarfsplanung!#REF!-1)&lt;31,#REF!/#REF!/(36-(12-#REF!+1+Kapitalbedarfsplanung!#REF!-1-1)),#REF!/#REF!/(36-(12-#REF!+1+Kapitalbedarfsplanung!#REF!-1-1))/2)))</f>
        <v>#REF!</v>
      </c>
      <c r="AG92" s="409" t="e">
        <f>IF((12-#REF!+1+Kapitalbedarfsplanung!#REF!-1)&lt;25,#REF!/#REF!/12,IF(AG$75&lt;(12-#REF!+1+Kapitalbedarfsplanung!#REF!-1),0,IF((12-#REF!+1+Kapitalbedarfsplanung!#REF!-1)&lt;31,#REF!/#REF!/(36-(12-#REF!+1+Kapitalbedarfsplanung!#REF!-1-1)),#REF!/#REF!/(36-(12-#REF!+1+Kapitalbedarfsplanung!#REF!-1-1))/2)))</f>
        <v>#REF!</v>
      </c>
      <c r="AH92" s="409" t="e">
        <f>IF((12-#REF!+1+Kapitalbedarfsplanung!#REF!-1)&lt;25,#REF!/#REF!/12,IF(AH$75&lt;(12-#REF!+1+Kapitalbedarfsplanung!#REF!-1),0,IF((12-#REF!+1+Kapitalbedarfsplanung!#REF!-1)&lt;31,#REF!/#REF!/(36-(12-#REF!+1+Kapitalbedarfsplanung!#REF!-1-1)),#REF!/#REF!/(36-(12-#REF!+1+Kapitalbedarfsplanung!#REF!-1-1))/2)))</f>
        <v>#REF!</v>
      </c>
      <c r="AI92" s="409" t="e">
        <f>IF((12-#REF!+1+Kapitalbedarfsplanung!#REF!-1)&lt;25,#REF!/#REF!/12,IF(AI$75&lt;(12-#REF!+1+Kapitalbedarfsplanung!#REF!-1),0,IF((12-#REF!+1+Kapitalbedarfsplanung!#REF!-1)&lt;31,#REF!/#REF!/(36-(12-#REF!+1+Kapitalbedarfsplanung!#REF!-1-1)),#REF!/#REF!/(36-(12-#REF!+1+Kapitalbedarfsplanung!#REF!-1-1))/2)))</f>
        <v>#REF!</v>
      </c>
      <c r="AJ92" s="409" t="e">
        <f>IF((12-#REF!+1+Kapitalbedarfsplanung!#REF!-1)&lt;25,#REF!/#REF!/12,IF(AJ$75&lt;(12-#REF!+1+Kapitalbedarfsplanung!#REF!-1),0,IF((12-#REF!+1+Kapitalbedarfsplanung!#REF!-1)&lt;31,#REF!/#REF!/(36-(12-#REF!+1+Kapitalbedarfsplanung!#REF!-1-1)),#REF!/#REF!/(36-(12-#REF!+1+Kapitalbedarfsplanung!#REF!-1-1))/2)))</f>
        <v>#REF!</v>
      </c>
      <c r="AK92" s="409" t="e">
        <f>IF((12-#REF!+1+Kapitalbedarfsplanung!#REF!-1)&lt;25,#REF!/#REF!/12,IF(AK$75&lt;(12-#REF!+1+Kapitalbedarfsplanung!#REF!-1),0,IF((12-#REF!+1+Kapitalbedarfsplanung!#REF!-1)&lt;31,#REF!/#REF!/(36-(12-#REF!+1+Kapitalbedarfsplanung!#REF!-1-1)),#REF!/#REF!/(36-(12-#REF!+1+Kapitalbedarfsplanung!#REF!-1-1))/2)))</f>
        <v>#REF!</v>
      </c>
      <c r="AL92" s="409" t="e">
        <f>IF((12-#REF!+1+Kapitalbedarfsplanung!#REF!-1)&lt;25,#REF!/#REF!/12,IF(AL$75&lt;(12-#REF!+1+Kapitalbedarfsplanung!#REF!-1),0,IF((12-#REF!+1+Kapitalbedarfsplanung!#REF!-1)&lt;31,#REF!/#REF!/(36-(12-#REF!+1+Kapitalbedarfsplanung!#REF!-1-1)),#REF!/#REF!/(36-(12-#REF!+1+Kapitalbedarfsplanung!#REF!-1-1))/2)))</f>
        <v>#REF!</v>
      </c>
      <c r="AM92" s="415" t="e">
        <f>IF((12-#REF!+1+Kapitalbedarfsplanung!#REF!-1)&lt;25,#REF!/#REF!/12,IF(AM$75&lt;(12-#REF!+1+Kapitalbedarfsplanung!#REF!-1),0,IF((12-#REF!+1+Kapitalbedarfsplanung!#REF!-1)&lt;31,#REF!/#REF!/(36-(12-#REF!+1+Kapitalbedarfsplanung!#REF!-1-1)),#REF!/#REF!/(36-(12-#REF!+1+Kapitalbedarfsplanung!#REF!-1-1))/2)))</f>
        <v>#REF!</v>
      </c>
    </row>
    <row r="93" spans="2:39" ht="15.75">
      <c r="B93" s="24" t="s">
        <v>155</v>
      </c>
      <c r="C93" s="391"/>
      <c r="D93" s="414" t="e">
        <f>IF(D$75&lt;12-#REF!+1+Kapitalbedarfsplanung!#REF!-1,0,+#REF!/#REF!/IF(12-#REF!+1+Kapitalbedarfsplanung!#REF!-1&lt;7,(#REF!-Kapitalbedarfsplanung!#REF!+1),(#REF!-Kapitalbedarfsplanung!#REF!+1)*2))</f>
        <v>#REF!</v>
      </c>
      <c r="E93" s="409" t="e">
        <f>IF(E$75&lt;12-#REF!+1+Kapitalbedarfsplanung!#REF!-1,0,+#REF!/#REF!/IF(12-#REF!+1+Kapitalbedarfsplanung!#REF!-1&lt;7,(#REF!-Kapitalbedarfsplanung!#REF!+1),(#REF!-Kapitalbedarfsplanung!#REF!+1)*2))</f>
        <v>#REF!</v>
      </c>
      <c r="F93" s="409" t="e">
        <f>IF(F$75&lt;12-#REF!+1+Kapitalbedarfsplanung!#REF!-1,0,+#REF!/#REF!/IF(12-#REF!+1+Kapitalbedarfsplanung!#REF!-1&lt;7,(#REF!-Kapitalbedarfsplanung!#REF!+1),(#REF!-Kapitalbedarfsplanung!#REF!+1)*2))</f>
        <v>#REF!</v>
      </c>
      <c r="G93" s="409" t="e">
        <f>IF(G$75&lt;12-#REF!+1+Kapitalbedarfsplanung!#REF!-1,0,+#REF!/#REF!/IF(12-#REF!+1+Kapitalbedarfsplanung!#REF!-1&lt;7,(#REF!-Kapitalbedarfsplanung!#REF!+1),(#REF!-Kapitalbedarfsplanung!#REF!+1)*2))</f>
        <v>#REF!</v>
      </c>
      <c r="H93" s="409" t="e">
        <f>IF(H$75&lt;12-#REF!+1+Kapitalbedarfsplanung!#REF!-1,0,+#REF!/#REF!/IF(12-#REF!+1+Kapitalbedarfsplanung!#REF!-1&lt;7,(#REF!-Kapitalbedarfsplanung!#REF!+1),(#REF!-Kapitalbedarfsplanung!#REF!+1)*2))</f>
        <v>#REF!</v>
      </c>
      <c r="I93" s="409" t="e">
        <f>IF(I$75&lt;12-#REF!+1+Kapitalbedarfsplanung!#REF!-1,0,+#REF!/#REF!/IF(12-#REF!+1+Kapitalbedarfsplanung!#REF!-1&lt;7,(#REF!-Kapitalbedarfsplanung!#REF!+1),(#REF!-Kapitalbedarfsplanung!#REF!+1)*2))</f>
        <v>#REF!</v>
      </c>
      <c r="J93" s="409" t="e">
        <f>IF(J$75&lt;12-#REF!+1+Kapitalbedarfsplanung!#REF!-1,0,+#REF!/#REF!/IF(12-#REF!+1+Kapitalbedarfsplanung!#REF!-1&lt;7,(#REF!-Kapitalbedarfsplanung!#REF!+1),(#REF!-Kapitalbedarfsplanung!#REF!+1)*2))</f>
        <v>#REF!</v>
      </c>
      <c r="K93" s="409" t="e">
        <f>IF(K$75&lt;12-#REF!+1+Kapitalbedarfsplanung!#REF!-1,0,+#REF!/#REF!/IF(12-#REF!+1+Kapitalbedarfsplanung!#REF!-1&lt;7,(#REF!-Kapitalbedarfsplanung!#REF!+1),(#REF!-Kapitalbedarfsplanung!#REF!+1)*2))</f>
        <v>#REF!</v>
      </c>
      <c r="L93" s="409" t="e">
        <f>IF(L$75&lt;12-#REF!+1+Kapitalbedarfsplanung!#REF!-1,0,+#REF!/#REF!/IF(12-#REF!+1+Kapitalbedarfsplanung!#REF!-1&lt;7,(#REF!-Kapitalbedarfsplanung!#REF!+1),(#REF!-Kapitalbedarfsplanung!#REF!+1)*2))</f>
        <v>#REF!</v>
      </c>
      <c r="M93" s="409" t="e">
        <f>IF(M$75&lt;12-#REF!+1+Kapitalbedarfsplanung!#REF!-1,0,+#REF!/#REF!/IF(12-#REF!+1+Kapitalbedarfsplanung!#REF!-1&lt;7,(#REF!-Kapitalbedarfsplanung!#REF!+1),(#REF!-Kapitalbedarfsplanung!#REF!+1)*2))</f>
        <v>#REF!</v>
      </c>
      <c r="N93" s="409" t="e">
        <f>IF(N$75&lt;12-#REF!+1+Kapitalbedarfsplanung!#REF!-1,0,+#REF!/#REF!/IF(12-#REF!+1+Kapitalbedarfsplanung!#REF!-1&lt;7,(#REF!-Kapitalbedarfsplanung!#REF!+1),(#REF!-Kapitalbedarfsplanung!#REF!+1)*2))</f>
        <v>#REF!</v>
      </c>
      <c r="O93" s="415" t="e">
        <f>IF(O$75&lt;12-#REF!+1+Kapitalbedarfsplanung!#REF!-1,0,+#REF!/#REF!/IF(12-#REF!+1+Kapitalbedarfsplanung!#REF!-1&lt;7,(#REF!-Kapitalbedarfsplanung!#REF!+1),(#REF!-Kapitalbedarfsplanung!#REF!+1)*2))</f>
        <v>#REF!</v>
      </c>
      <c r="P93" s="414" t="e">
        <f>IF((12-#REF!+1+Kapitalbedarfsplanung!#REF!-1)&lt;13,#REF!/#REF!/12,IF(P$75&lt;(12-#REF!+1+Kapitalbedarfsplanung!#REF!-1),0,IF((12-#REF!+1+Kapitalbedarfsplanung!#REF!-1)&lt;19,#REF!/#REF!/(24-(12-#REF!+1+Kapitalbedarfsplanung!#REF!-1-1)),#REF!/#REF!/(24-(12-#REF!+1+Kapitalbedarfsplanung!#REF!-1-1))/2)))</f>
        <v>#REF!</v>
      </c>
      <c r="Q93" s="409" t="e">
        <f>IF((12-#REF!+1+Kapitalbedarfsplanung!#REF!-1)&lt;13,#REF!/#REF!/12,IF(Q$75&lt;(12-#REF!+1+Kapitalbedarfsplanung!#REF!-1),0,IF((12-#REF!+1+Kapitalbedarfsplanung!#REF!-1)&lt;19,#REF!/#REF!/(24-(12-#REF!+1+Kapitalbedarfsplanung!#REF!-1-1)),#REF!/#REF!/(24-(12-#REF!+1+Kapitalbedarfsplanung!#REF!-1-1))/2)))</f>
        <v>#REF!</v>
      </c>
      <c r="R93" s="409" t="e">
        <f>IF((12-#REF!+1+Kapitalbedarfsplanung!#REF!-1)&lt;13,#REF!/#REF!/12,IF(R$75&lt;(12-#REF!+1+Kapitalbedarfsplanung!#REF!-1),0,IF((12-#REF!+1+Kapitalbedarfsplanung!#REF!-1)&lt;19,#REF!/#REF!/(24-(12-#REF!+1+Kapitalbedarfsplanung!#REF!-1-1)),#REF!/#REF!/(24-(12-#REF!+1+Kapitalbedarfsplanung!#REF!-1-1))/2)))</f>
        <v>#REF!</v>
      </c>
      <c r="S93" s="409" t="e">
        <f>IF((12-#REF!+1+Kapitalbedarfsplanung!#REF!-1)&lt;13,#REF!/#REF!/12,IF(S$75&lt;(12-#REF!+1+Kapitalbedarfsplanung!#REF!-1),0,IF((12-#REF!+1+Kapitalbedarfsplanung!#REF!-1)&lt;19,#REF!/#REF!/(24-(12-#REF!+1+Kapitalbedarfsplanung!#REF!-1-1)),#REF!/#REF!/(24-(12-#REF!+1+Kapitalbedarfsplanung!#REF!-1-1))/2)))</f>
        <v>#REF!</v>
      </c>
      <c r="T93" s="409" t="e">
        <f>IF((12-#REF!+1+Kapitalbedarfsplanung!#REF!-1)&lt;13,#REF!/#REF!/12,IF(T$75&lt;(12-#REF!+1+Kapitalbedarfsplanung!#REF!-1),0,IF((12-#REF!+1+Kapitalbedarfsplanung!#REF!-1)&lt;19,#REF!/#REF!/(24-(12-#REF!+1+Kapitalbedarfsplanung!#REF!-1-1)),#REF!/#REF!/(24-(12-#REF!+1+Kapitalbedarfsplanung!#REF!-1-1))/2)))</f>
        <v>#REF!</v>
      </c>
      <c r="U93" s="409" t="e">
        <f>IF((12-#REF!+1+Kapitalbedarfsplanung!#REF!-1)&lt;13,#REF!/#REF!/12,IF(U$75&lt;(12-#REF!+1+Kapitalbedarfsplanung!#REF!-1),0,IF((12-#REF!+1+Kapitalbedarfsplanung!#REF!-1)&lt;19,#REF!/#REF!/(24-(12-#REF!+1+Kapitalbedarfsplanung!#REF!-1-1)),#REF!/#REF!/(24-(12-#REF!+1+Kapitalbedarfsplanung!#REF!-1-1))/2)))</f>
        <v>#REF!</v>
      </c>
      <c r="V93" s="409" t="e">
        <f>IF((12-#REF!+1+Kapitalbedarfsplanung!#REF!-1)&lt;13,#REF!/#REF!/12,IF(V$75&lt;(12-#REF!+1+Kapitalbedarfsplanung!#REF!-1),0,IF((12-#REF!+1+Kapitalbedarfsplanung!#REF!-1)&lt;19,#REF!/#REF!/(24-(12-#REF!+1+Kapitalbedarfsplanung!#REF!-1-1)),#REF!/#REF!/(24-(12-#REF!+1+Kapitalbedarfsplanung!#REF!-1-1))/2)))</f>
        <v>#REF!</v>
      </c>
      <c r="W93" s="409" t="e">
        <f>IF((12-#REF!+1+Kapitalbedarfsplanung!#REF!-1)&lt;13,#REF!/#REF!/12,IF(W$75&lt;(12-#REF!+1+Kapitalbedarfsplanung!#REF!-1),0,IF((12-#REF!+1+Kapitalbedarfsplanung!#REF!-1)&lt;19,#REF!/#REF!/(24-(12-#REF!+1+Kapitalbedarfsplanung!#REF!-1-1)),#REF!/#REF!/(24-(12-#REF!+1+Kapitalbedarfsplanung!#REF!-1-1))/2)))</f>
        <v>#REF!</v>
      </c>
      <c r="X93" s="409" t="e">
        <f>IF((12-#REF!+1+Kapitalbedarfsplanung!#REF!-1)&lt;13,#REF!/#REF!/12,IF(X$75&lt;(12-#REF!+1+Kapitalbedarfsplanung!#REF!-1),0,IF((12-#REF!+1+Kapitalbedarfsplanung!#REF!-1)&lt;19,#REF!/#REF!/(24-(12-#REF!+1+Kapitalbedarfsplanung!#REF!-1-1)),#REF!/#REF!/(24-(12-#REF!+1+Kapitalbedarfsplanung!#REF!-1-1))/2)))</f>
        <v>#REF!</v>
      </c>
      <c r="Y93" s="409" t="e">
        <f>IF((12-#REF!+1+Kapitalbedarfsplanung!#REF!-1)&lt;13,#REF!/#REF!/12,IF(Y$75&lt;(12-#REF!+1+Kapitalbedarfsplanung!#REF!-1),0,IF((12-#REF!+1+Kapitalbedarfsplanung!#REF!-1)&lt;19,#REF!/#REF!/(24-(12-#REF!+1+Kapitalbedarfsplanung!#REF!-1-1)),#REF!/#REF!/(24-(12-#REF!+1+Kapitalbedarfsplanung!#REF!-1-1))/2)))</f>
        <v>#REF!</v>
      </c>
      <c r="Z93" s="409" t="e">
        <f>IF((12-#REF!+1+Kapitalbedarfsplanung!#REF!-1)&lt;13,#REF!/#REF!/12,IF(Z$75&lt;(12-#REF!+1+Kapitalbedarfsplanung!#REF!-1),0,IF((12-#REF!+1+Kapitalbedarfsplanung!#REF!-1)&lt;19,#REF!/#REF!/(24-(12-#REF!+1+Kapitalbedarfsplanung!#REF!-1-1)),#REF!/#REF!/(24-(12-#REF!+1+Kapitalbedarfsplanung!#REF!-1-1))/2)))</f>
        <v>#REF!</v>
      </c>
      <c r="AA93" s="415" t="e">
        <f>IF((12-#REF!+1+Kapitalbedarfsplanung!#REF!-1)&lt;13,#REF!/#REF!/12,IF(AA$75&lt;(12-#REF!+1+Kapitalbedarfsplanung!#REF!-1),0,IF((12-#REF!+1+Kapitalbedarfsplanung!#REF!-1)&lt;19,#REF!/#REF!/(24-(12-#REF!+1+Kapitalbedarfsplanung!#REF!-1-1)),#REF!/#REF!/(24-(12-#REF!+1+Kapitalbedarfsplanung!#REF!-1-1))/2)))</f>
        <v>#REF!</v>
      </c>
      <c r="AB93" s="414" t="e">
        <f>IF((12-#REF!+1+Kapitalbedarfsplanung!#REF!-1)&lt;25,#REF!/#REF!/12,IF(AB$75&lt;(12-#REF!+1+Kapitalbedarfsplanung!#REF!-1),0,IF((12-#REF!+1+Kapitalbedarfsplanung!#REF!-1)&lt;31,#REF!/#REF!/(36-(12-#REF!+1+Kapitalbedarfsplanung!#REF!-1-1)),#REF!/#REF!/(36-(12-#REF!+1+Kapitalbedarfsplanung!#REF!-1-1))/2)))</f>
        <v>#REF!</v>
      </c>
      <c r="AC93" s="409" t="e">
        <f>IF((12-#REF!+1+Kapitalbedarfsplanung!#REF!-1)&lt;25,#REF!/#REF!/12,IF(AC$75&lt;(12-#REF!+1+Kapitalbedarfsplanung!#REF!-1),0,IF((12-#REF!+1+Kapitalbedarfsplanung!#REF!-1)&lt;31,#REF!/#REF!/(36-(12-#REF!+1+Kapitalbedarfsplanung!#REF!-1-1)),#REF!/#REF!/(36-(12-#REF!+1+Kapitalbedarfsplanung!#REF!-1-1))/2)))</f>
        <v>#REF!</v>
      </c>
      <c r="AD93" s="409" t="e">
        <f>IF((12-#REF!+1+Kapitalbedarfsplanung!#REF!-1)&lt;25,#REF!/#REF!/12,IF(AD$75&lt;(12-#REF!+1+Kapitalbedarfsplanung!#REF!-1),0,IF((12-#REF!+1+Kapitalbedarfsplanung!#REF!-1)&lt;31,#REF!/#REF!/(36-(12-#REF!+1+Kapitalbedarfsplanung!#REF!-1-1)),#REF!/#REF!/(36-(12-#REF!+1+Kapitalbedarfsplanung!#REF!-1-1))/2)))</f>
        <v>#REF!</v>
      </c>
      <c r="AE93" s="409" t="e">
        <f>IF((12-#REF!+1+Kapitalbedarfsplanung!#REF!-1)&lt;25,#REF!/#REF!/12,IF(AE$75&lt;(12-#REF!+1+Kapitalbedarfsplanung!#REF!-1),0,IF((12-#REF!+1+Kapitalbedarfsplanung!#REF!-1)&lt;31,#REF!/#REF!/(36-(12-#REF!+1+Kapitalbedarfsplanung!#REF!-1-1)),#REF!/#REF!/(36-(12-#REF!+1+Kapitalbedarfsplanung!#REF!-1-1))/2)))</f>
        <v>#REF!</v>
      </c>
      <c r="AF93" s="409" t="e">
        <f>IF((12-#REF!+1+Kapitalbedarfsplanung!#REF!-1)&lt;25,#REF!/#REF!/12,IF(AF$75&lt;(12-#REF!+1+Kapitalbedarfsplanung!#REF!-1),0,IF((12-#REF!+1+Kapitalbedarfsplanung!#REF!-1)&lt;31,#REF!/#REF!/(36-(12-#REF!+1+Kapitalbedarfsplanung!#REF!-1-1)),#REF!/#REF!/(36-(12-#REF!+1+Kapitalbedarfsplanung!#REF!-1-1))/2)))</f>
        <v>#REF!</v>
      </c>
      <c r="AG93" s="409" t="e">
        <f>IF((12-#REF!+1+Kapitalbedarfsplanung!#REF!-1)&lt;25,#REF!/#REF!/12,IF(AG$75&lt;(12-#REF!+1+Kapitalbedarfsplanung!#REF!-1),0,IF((12-#REF!+1+Kapitalbedarfsplanung!#REF!-1)&lt;31,#REF!/#REF!/(36-(12-#REF!+1+Kapitalbedarfsplanung!#REF!-1-1)),#REF!/#REF!/(36-(12-#REF!+1+Kapitalbedarfsplanung!#REF!-1-1))/2)))</f>
        <v>#REF!</v>
      </c>
      <c r="AH93" s="409" t="e">
        <f>IF((12-#REF!+1+Kapitalbedarfsplanung!#REF!-1)&lt;25,#REF!/#REF!/12,IF(AH$75&lt;(12-#REF!+1+Kapitalbedarfsplanung!#REF!-1),0,IF((12-#REF!+1+Kapitalbedarfsplanung!#REF!-1)&lt;31,#REF!/#REF!/(36-(12-#REF!+1+Kapitalbedarfsplanung!#REF!-1-1)),#REF!/#REF!/(36-(12-#REF!+1+Kapitalbedarfsplanung!#REF!-1-1))/2)))</f>
        <v>#REF!</v>
      </c>
      <c r="AI93" s="409" t="e">
        <f>IF((12-#REF!+1+Kapitalbedarfsplanung!#REF!-1)&lt;25,#REF!/#REF!/12,IF(AI$75&lt;(12-#REF!+1+Kapitalbedarfsplanung!#REF!-1),0,IF((12-#REF!+1+Kapitalbedarfsplanung!#REF!-1)&lt;31,#REF!/#REF!/(36-(12-#REF!+1+Kapitalbedarfsplanung!#REF!-1-1)),#REF!/#REF!/(36-(12-#REF!+1+Kapitalbedarfsplanung!#REF!-1-1))/2)))</f>
        <v>#REF!</v>
      </c>
      <c r="AJ93" s="409" t="e">
        <f>IF((12-#REF!+1+Kapitalbedarfsplanung!#REF!-1)&lt;25,#REF!/#REF!/12,IF(AJ$75&lt;(12-#REF!+1+Kapitalbedarfsplanung!#REF!-1),0,IF((12-#REF!+1+Kapitalbedarfsplanung!#REF!-1)&lt;31,#REF!/#REF!/(36-(12-#REF!+1+Kapitalbedarfsplanung!#REF!-1-1)),#REF!/#REF!/(36-(12-#REF!+1+Kapitalbedarfsplanung!#REF!-1-1))/2)))</f>
        <v>#REF!</v>
      </c>
      <c r="AK93" s="409" t="e">
        <f>IF((12-#REF!+1+Kapitalbedarfsplanung!#REF!-1)&lt;25,#REF!/#REF!/12,IF(AK$75&lt;(12-#REF!+1+Kapitalbedarfsplanung!#REF!-1),0,IF((12-#REF!+1+Kapitalbedarfsplanung!#REF!-1)&lt;31,#REF!/#REF!/(36-(12-#REF!+1+Kapitalbedarfsplanung!#REF!-1-1)),#REF!/#REF!/(36-(12-#REF!+1+Kapitalbedarfsplanung!#REF!-1-1))/2)))</f>
        <v>#REF!</v>
      </c>
      <c r="AL93" s="409" t="e">
        <f>IF((12-#REF!+1+Kapitalbedarfsplanung!#REF!-1)&lt;25,#REF!/#REF!/12,IF(AL$75&lt;(12-#REF!+1+Kapitalbedarfsplanung!#REF!-1),0,IF((12-#REF!+1+Kapitalbedarfsplanung!#REF!-1)&lt;31,#REF!/#REF!/(36-(12-#REF!+1+Kapitalbedarfsplanung!#REF!-1-1)),#REF!/#REF!/(36-(12-#REF!+1+Kapitalbedarfsplanung!#REF!-1-1))/2)))</f>
        <v>#REF!</v>
      </c>
      <c r="AM93" s="415" t="e">
        <f>IF((12-#REF!+1+Kapitalbedarfsplanung!#REF!-1)&lt;25,#REF!/#REF!/12,IF(AM$75&lt;(12-#REF!+1+Kapitalbedarfsplanung!#REF!-1),0,IF((12-#REF!+1+Kapitalbedarfsplanung!#REF!-1)&lt;31,#REF!/#REF!/(36-(12-#REF!+1+Kapitalbedarfsplanung!#REF!-1-1)),#REF!/#REF!/(36-(12-#REF!+1+Kapitalbedarfsplanung!#REF!-1-1))/2)))</f>
        <v>#REF!</v>
      </c>
    </row>
    <row r="94" spans="2:39" ht="15.75">
      <c r="B94" s="24" t="s">
        <v>155</v>
      </c>
      <c r="C94" s="391"/>
      <c r="D94" s="414" t="e">
        <f>IF(D$75&lt;12-#REF!+1+Kapitalbedarfsplanung!#REF!-1,0,+#REF!/#REF!/IF(12-#REF!+1+Kapitalbedarfsplanung!#REF!-1&lt;7,(#REF!-Kapitalbedarfsplanung!#REF!+1),(#REF!-Kapitalbedarfsplanung!#REF!+1)*2))</f>
        <v>#REF!</v>
      </c>
      <c r="E94" s="409" t="e">
        <f>IF(E$75&lt;12-#REF!+1+Kapitalbedarfsplanung!#REF!-1,0,+#REF!/#REF!/IF(12-#REF!+1+Kapitalbedarfsplanung!#REF!-1&lt;7,(#REF!-Kapitalbedarfsplanung!#REF!+1),(#REF!-Kapitalbedarfsplanung!#REF!+1)*2))</f>
        <v>#REF!</v>
      </c>
      <c r="F94" s="409" t="e">
        <f>IF(F$75&lt;12-#REF!+1+Kapitalbedarfsplanung!#REF!-1,0,+#REF!/#REF!/IF(12-#REF!+1+Kapitalbedarfsplanung!#REF!-1&lt;7,(#REF!-Kapitalbedarfsplanung!#REF!+1),(#REF!-Kapitalbedarfsplanung!#REF!+1)*2))</f>
        <v>#REF!</v>
      </c>
      <c r="G94" s="409" t="e">
        <f>IF(G$75&lt;12-#REF!+1+Kapitalbedarfsplanung!#REF!-1,0,+#REF!/#REF!/IF(12-#REF!+1+Kapitalbedarfsplanung!#REF!-1&lt;7,(#REF!-Kapitalbedarfsplanung!#REF!+1),(#REF!-Kapitalbedarfsplanung!#REF!+1)*2))</f>
        <v>#REF!</v>
      </c>
      <c r="H94" s="409" t="e">
        <f>IF(H$75&lt;12-#REF!+1+Kapitalbedarfsplanung!#REF!-1,0,+#REF!/#REF!/IF(12-#REF!+1+Kapitalbedarfsplanung!#REF!-1&lt;7,(#REF!-Kapitalbedarfsplanung!#REF!+1),(#REF!-Kapitalbedarfsplanung!#REF!+1)*2))</f>
        <v>#REF!</v>
      </c>
      <c r="I94" s="409" t="e">
        <f>IF(I$75&lt;12-#REF!+1+Kapitalbedarfsplanung!#REF!-1,0,+#REF!/#REF!/IF(12-#REF!+1+Kapitalbedarfsplanung!#REF!-1&lt;7,(#REF!-Kapitalbedarfsplanung!#REF!+1),(#REF!-Kapitalbedarfsplanung!#REF!+1)*2))</f>
        <v>#REF!</v>
      </c>
      <c r="J94" s="409" t="e">
        <f>IF(J$75&lt;12-#REF!+1+Kapitalbedarfsplanung!#REF!-1,0,+#REF!/#REF!/IF(12-#REF!+1+Kapitalbedarfsplanung!#REF!-1&lt;7,(#REF!-Kapitalbedarfsplanung!#REF!+1),(#REF!-Kapitalbedarfsplanung!#REF!+1)*2))</f>
        <v>#REF!</v>
      </c>
      <c r="K94" s="409" t="e">
        <f>IF(K$75&lt;12-#REF!+1+Kapitalbedarfsplanung!#REF!-1,0,+#REF!/#REF!/IF(12-#REF!+1+Kapitalbedarfsplanung!#REF!-1&lt;7,(#REF!-Kapitalbedarfsplanung!#REF!+1),(#REF!-Kapitalbedarfsplanung!#REF!+1)*2))</f>
        <v>#REF!</v>
      </c>
      <c r="L94" s="409" t="e">
        <f>IF(L$75&lt;12-#REF!+1+Kapitalbedarfsplanung!#REF!-1,0,+#REF!/#REF!/IF(12-#REF!+1+Kapitalbedarfsplanung!#REF!-1&lt;7,(#REF!-Kapitalbedarfsplanung!#REF!+1),(#REF!-Kapitalbedarfsplanung!#REF!+1)*2))</f>
        <v>#REF!</v>
      </c>
      <c r="M94" s="409" t="e">
        <f>IF(M$75&lt;12-#REF!+1+Kapitalbedarfsplanung!#REF!-1,0,+#REF!/#REF!/IF(12-#REF!+1+Kapitalbedarfsplanung!#REF!-1&lt;7,(#REF!-Kapitalbedarfsplanung!#REF!+1),(#REF!-Kapitalbedarfsplanung!#REF!+1)*2))</f>
        <v>#REF!</v>
      </c>
      <c r="N94" s="409" t="e">
        <f>IF(N$75&lt;12-#REF!+1+Kapitalbedarfsplanung!#REF!-1,0,+#REF!/#REF!/IF(12-#REF!+1+Kapitalbedarfsplanung!#REF!-1&lt;7,(#REF!-Kapitalbedarfsplanung!#REF!+1),(#REF!-Kapitalbedarfsplanung!#REF!+1)*2))</f>
        <v>#REF!</v>
      </c>
      <c r="O94" s="415" t="e">
        <f>IF(O$75&lt;12-#REF!+1+Kapitalbedarfsplanung!#REF!-1,0,+#REF!/#REF!/IF(12-#REF!+1+Kapitalbedarfsplanung!#REF!-1&lt;7,(#REF!-Kapitalbedarfsplanung!#REF!+1),(#REF!-Kapitalbedarfsplanung!#REF!+1)*2))</f>
        <v>#REF!</v>
      </c>
      <c r="P94" s="414" t="e">
        <f>IF((12-#REF!+1+Kapitalbedarfsplanung!#REF!-1)&lt;13,#REF!/#REF!/12,IF(P$75&lt;(12-#REF!+1+Kapitalbedarfsplanung!#REF!-1),0,IF((12-#REF!+1+Kapitalbedarfsplanung!#REF!-1)&lt;19,#REF!/#REF!/(24-(12-#REF!+1+Kapitalbedarfsplanung!#REF!-1-1)),#REF!/#REF!/(24-(12-#REF!+1+Kapitalbedarfsplanung!#REF!-1-1))/2)))</f>
        <v>#REF!</v>
      </c>
      <c r="Q94" s="409" t="e">
        <f>IF((12-#REF!+1+Kapitalbedarfsplanung!#REF!-1)&lt;13,#REF!/#REF!/12,IF(Q$75&lt;(12-#REF!+1+Kapitalbedarfsplanung!#REF!-1),0,IF((12-#REF!+1+Kapitalbedarfsplanung!#REF!-1)&lt;19,#REF!/#REF!/(24-(12-#REF!+1+Kapitalbedarfsplanung!#REF!-1-1)),#REF!/#REF!/(24-(12-#REF!+1+Kapitalbedarfsplanung!#REF!-1-1))/2)))</f>
        <v>#REF!</v>
      </c>
      <c r="R94" s="409" t="e">
        <f>IF((12-#REF!+1+Kapitalbedarfsplanung!#REF!-1)&lt;13,#REF!/#REF!/12,IF(R$75&lt;(12-#REF!+1+Kapitalbedarfsplanung!#REF!-1),0,IF((12-#REF!+1+Kapitalbedarfsplanung!#REF!-1)&lt;19,#REF!/#REF!/(24-(12-#REF!+1+Kapitalbedarfsplanung!#REF!-1-1)),#REF!/#REF!/(24-(12-#REF!+1+Kapitalbedarfsplanung!#REF!-1-1))/2)))</f>
        <v>#REF!</v>
      </c>
      <c r="S94" s="409" t="e">
        <f>IF((12-#REF!+1+Kapitalbedarfsplanung!#REF!-1)&lt;13,#REF!/#REF!/12,IF(S$75&lt;(12-#REF!+1+Kapitalbedarfsplanung!#REF!-1),0,IF((12-#REF!+1+Kapitalbedarfsplanung!#REF!-1)&lt;19,#REF!/#REF!/(24-(12-#REF!+1+Kapitalbedarfsplanung!#REF!-1-1)),#REF!/#REF!/(24-(12-#REF!+1+Kapitalbedarfsplanung!#REF!-1-1))/2)))</f>
        <v>#REF!</v>
      </c>
      <c r="T94" s="409" t="e">
        <f>IF((12-#REF!+1+Kapitalbedarfsplanung!#REF!-1)&lt;13,#REF!/#REF!/12,IF(T$75&lt;(12-#REF!+1+Kapitalbedarfsplanung!#REF!-1),0,IF((12-#REF!+1+Kapitalbedarfsplanung!#REF!-1)&lt;19,#REF!/#REF!/(24-(12-#REF!+1+Kapitalbedarfsplanung!#REF!-1-1)),#REF!/#REF!/(24-(12-#REF!+1+Kapitalbedarfsplanung!#REF!-1-1))/2)))</f>
        <v>#REF!</v>
      </c>
      <c r="U94" s="409" t="e">
        <f>IF((12-#REF!+1+Kapitalbedarfsplanung!#REF!-1)&lt;13,#REF!/#REF!/12,IF(U$75&lt;(12-#REF!+1+Kapitalbedarfsplanung!#REF!-1),0,IF((12-#REF!+1+Kapitalbedarfsplanung!#REF!-1)&lt;19,#REF!/#REF!/(24-(12-#REF!+1+Kapitalbedarfsplanung!#REF!-1-1)),#REF!/#REF!/(24-(12-#REF!+1+Kapitalbedarfsplanung!#REF!-1-1))/2)))</f>
        <v>#REF!</v>
      </c>
      <c r="V94" s="409" t="e">
        <f>IF((12-#REF!+1+Kapitalbedarfsplanung!#REF!-1)&lt;13,#REF!/#REF!/12,IF(V$75&lt;(12-#REF!+1+Kapitalbedarfsplanung!#REF!-1),0,IF((12-#REF!+1+Kapitalbedarfsplanung!#REF!-1)&lt;19,#REF!/#REF!/(24-(12-#REF!+1+Kapitalbedarfsplanung!#REF!-1-1)),#REF!/#REF!/(24-(12-#REF!+1+Kapitalbedarfsplanung!#REF!-1-1))/2)))</f>
        <v>#REF!</v>
      </c>
      <c r="W94" s="409" t="e">
        <f>IF((12-#REF!+1+Kapitalbedarfsplanung!#REF!-1)&lt;13,#REF!/#REF!/12,IF(W$75&lt;(12-#REF!+1+Kapitalbedarfsplanung!#REF!-1),0,IF((12-#REF!+1+Kapitalbedarfsplanung!#REF!-1)&lt;19,#REF!/#REF!/(24-(12-#REF!+1+Kapitalbedarfsplanung!#REF!-1-1)),#REF!/#REF!/(24-(12-#REF!+1+Kapitalbedarfsplanung!#REF!-1-1))/2)))</f>
        <v>#REF!</v>
      </c>
      <c r="X94" s="409" t="e">
        <f>IF((12-#REF!+1+Kapitalbedarfsplanung!#REF!-1)&lt;13,#REF!/#REF!/12,IF(X$75&lt;(12-#REF!+1+Kapitalbedarfsplanung!#REF!-1),0,IF((12-#REF!+1+Kapitalbedarfsplanung!#REF!-1)&lt;19,#REF!/#REF!/(24-(12-#REF!+1+Kapitalbedarfsplanung!#REF!-1-1)),#REF!/#REF!/(24-(12-#REF!+1+Kapitalbedarfsplanung!#REF!-1-1))/2)))</f>
        <v>#REF!</v>
      </c>
      <c r="Y94" s="409" t="e">
        <f>IF((12-#REF!+1+Kapitalbedarfsplanung!#REF!-1)&lt;13,#REF!/#REF!/12,IF(Y$75&lt;(12-#REF!+1+Kapitalbedarfsplanung!#REF!-1),0,IF((12-#REF!+1+Kapitalbedarfsplanung!#REF!-1)&lt;19,#REF!/#REF!/(24-(12-#REF!+1+Kapitalbedarfsplanung!#REF!-1-1)),#REF!/#REF!/(24-(12-#REF!+1+Kapitalbedarfsplanung!#REF!-1-1))/2)))</f>
        <v>#REF!</v>
      </c>
      <c r="Z94" s="409" t="e">
        <f>IF((12-#REF!+1+Kapitalbedarfsplanung!#REF!-1)&lt;13,#REF!/#REF!/12,IF(Z$75&lt;(12-#REF!+1+Kapitalbedarfsplanung!#REF!-1),0,IF((12-#REF!+1+Kapitalbedarfsplanung!#REF!-1)&lt;19,#REF!/#REF!/(24-(12-#REF!+1+Kapitalbedarfsplanung!#REF!-1-1)),#REF!/#REF!/(24-(12-#REF!+1+Kapitalbedarfsplanung!#REF!-1-1))/2)))</f>
        <v>#REF!</v>
      </c>
      <c r="AA94" s="415" t="e">
        <f>IF((12-#REF!+1+Kapitalbedarfsplanung!#REF!-1)&lt;13,#REF!/#REF!/12,IF(AA$75&lt;(12-#REF!+1+Kapitalbedarfsplanung!#REF!-1),0,IF((12-#REF!+1+Kapitalbedarfsplanung!#REF!-1)&lt;19,#REF!/#REF!/(24-(12-#REF!+1+Kapitalbedarfsplanung!#REF!-1-1)),#REF!/#REF!/(24-(12-#REF!+1+Kapitalbedarfsplanung!#REF!-1-1))/2)))</f>
        <v>#REF!</v>
      </c>
      <c r="AB94" s="414" t="e">
        <f>IF((12-#REF!+1+Kapitalbedarfsplanung!#REF!-1)&lt;25,#REF!/#REF!/12,IF(AB$75&lt;(12-#REF!+1+Kapitalbedarfsplanung!#REF!-1),0,IF((12-#REF!+1+Kapitalbedarfsplanung!#REF!-1)&lt;31,#REF!/#REF!/(36-(12-#REF!+1+Kapitalbedarfsplanung!#REF!-1-1)),#REF!/#REF!/(36-(12-#REF!+1+Kapitalbedarfsplanung!#REF!-1-1))/2)))</f>
        <v>#REF!</v>
      </c>
      <c r="AC94" s="409" t="e">
        <f>IF((12-#REF!+1+Kapitalbedarfsplanung!#REF!-1)&lt;25,#REF!/#REF!/12,IF(AC$75&lt;(12-#REF!+1+Kapitalbedarfsplanung!#REF!-1),0,IF((12-#REF!+1+Kapitalbedarfsplanung!#REF!-1)&lt;31,#REF!/#REF!/(36-(12-#REF!+1+Kapitalbedarfsplanung!#REF!-1-1)),#REF!/#REF!/(36-(12-#REF!+1+Kapitalbedarfsplanung!#REF!-1-1))/2)))</f>
        <v>#REF!</v>
      </c>
      <c r="AD94" s="409" t="e">
        <f>IF((12-#REF!+1+Kapitalbedarfsplanung!#REF!-1)&lt;25,#REF!/#REF!/12,IF(AD$75&lt;(12-#REF!+1+Kapitalbedarfsplanung!#REF!-1),0,IF((12-#REF!+1+Kapitalbedarfsplanung!#REF!-1)&lt;31,#REF!/#REF!/(36-(12-#REF!+1+Kapitalbedarfsplanung!#REF!-1-1)),#REF!/#REF!/(36-(12-#REF!+1+Kapitalbedarfsplanung!#REF!-1-1))/2)))</f>
        <v>#REF!</v>
      </c>
      <c r="AE94" s="409" t="e">
        <f>IF((12-#REF!+1+Kapitalbedarfsplanung!#REF!-1)&lt;25,#REF!/#REF!/12,IF(AE$75&lt;(12-#REF!+1+Kapitalbedarfsplanung!#REF!-1),0,IF((12-#REF!+1+Kapitalbedarfsplanung!#REF!-1)&lt;31,#REF!/#REF!/(36-(12-#REF!+1+Kapitalbedarfsplanung!#REF!-1-1)),#REF!/#REF!/(36-(12-#REF!+1+Kapitalbedarfsplanung!#REF!-1-1))/2)))</f>
        <v>#REF!</v>
      </c>
      <c r="AF94" s="409" t="e">
        <f>IF((12-#REF!+1+Kapitalbedarfsplanung!#REF!-1)&lt;25,#REF!/#REF!/12,IF(AF$75&lt;(12-#REF!+1+Kapitalbedarfsplanung!#REF!-1),0,IF((12-#REF!+1+Kapitalbedarfsplanung!#REF!-1)&lt;31,#REF!/#REF!/(36-(12-#REF!+1+Kapitalbedarfsplanung!#REF!-1-1)),#REF!/#REF!/(36-(12-#REF!+1+Kapitalbedarfsplanung!#REF!-1-1))/2)))</f>
        <v>#REF!</v>
      </c>
      <c r="AG94" s="409" t="e">
        <f>IF((12-#REF!+1+Kapitalbedarfsplanung!#REF!-1)&lt;25,#REF!/#REF!/12,IF(AG$75&lt;(12-#REF!+1+Kapitalbedarfsplanung!#REF!-1),0,IF((12-#REF!+1+Kapitalbedarfsplanung!#REF!-1)&lt;31,#REF!/#REF!/(36-(12-#REF!+1+Kapitalbedarfsplanung!#REF!-1-1)),#REF!/#REF!/(36-(12-#REF!+1+Kapitalbedarfsplanung!#REF!-1-1))/2)))</f>
        <v>#REF!</v>
      </c>
      <c r="AH94" s="409" t="e">
        <f>IF((12-#REF!+1+Kapitalbedarfsplanung!#REF!-1)&lt;25,#REF!/#REF!/12,IF(AH$75&lt;(12-#REF!+1+Kapitalbedarfsplanung!#REF!-1),0,IF((12-#REF!+1+Kapitalbedarfsplanung!#REF!-1)&lt;31,#REF!/#REF!/(36-(12-#REF!+1+Kapitalbedarfsplanung!#REF!-1-1)),#REF!/#REF!/(36-(12-#REF!+1+Kapitalbedarfsplanung!#REF!-1-1))/2)))</f>
        <v>#REF!</v>
      </c>
      <c r="AI94" s="409" t="e">
        <f>IF((12-#REF!+1+Kapitalbedarfsplanung!#REF!-1)&lt;25,#REF!/#REF!/12,IF(AI$75&lt;(12-#REF!+1+Kapitalbedarfsplanung!#REF!-1),0,IF((12-#REF!+1+Kapitalbedarfsplanung!#REF!-1)&lt;31,#REF!/#REF!/(36-(12-#REF!+1+Kapitalbedarfsplanung!#REF!-1-1)),#REF!/#REF!/(36-(12-#REF!+1+Kapitalbedarfsplanung!#REF!-1-1))/2)))</f>
        <v>#REF!</v>
      </c>
      <c r="AJ94" s="409" t="e">
        <f>IF((12-#REF!+1+Kapitalbedarfsplanung!#REF!-1)&lt;25,#REF!/#REF!/12,IF(AJ$75&lt;(12-#REF!+1+Kapitalbedarfsplanung!#REF!-1),0,IF((12-#REF!+1+Kapitalbedarfsplanung!#REF!-1)&lt;31,#REF!/#REF!/(36-(12-#REF!+1+Kapitalbedarfsplanung!#REF!-1-1)),#REF!/#REF!/(36-(12-#REF!+1+Kapitalbedarfsplanung!#REF!-1-1))/2)))</f>
        <v>#REF!</v>
      </c>
      <c r="AK94" s="409" t="e">
        <f>IF((12-#REF!+1+Kapitalbedarfsplanung!#REF!-1)&lt;25,#REF!/#REF!/12,IF(AK$75&lt;(12-#REF!+1+Kapitalbedarfsplanung!#REF!-1),0,IF((12-#REF!+1+Kapitalbedarfsplanung!#REF!-1)&lt;31,#REF!/#REF!/(36-(12-#REF!+1+Kapitalbedarfsplanung!#REF!-1-1)),#REF!/#REF!/(36-(12-#REF!+1+Kapitalbedarfsplanung!#REF!-1-1))/2)))</f>
        <v>#REF!</v>
      </c>
      <c r="AL94" s="409" t="e">
        <f>IF((12-#REF!+1+Kapitalbedarfsplanung!#REF!-1)&lt;25,#REF!/#REF!/12,IF(AL$75&lt;(12-#REF!+1+Kapitalbedarfsplanung!#REF!-1),0,IF((12-#REF!+1+Kapitalbedarfsplanung!#REF!-1)&lt;31,#REF!/#REF!/(36-(12-#REF!+1+Kapitalbedarfsplanung!#REF!-1-1)),#REF!/#REF!/(36-(12-#REF!+1+Kapitalbedarfsplanung!#REF!-1-1))/2)))</f>
        <v>#REF!</v>
      </c>
      <c r="AM94" s="415" t="e">
        <f>IF((12-#REF!+1+Kapitalbedarfsplanung!#REF!-1)&lt;25,#REF!/#REF!/12,IF(AM$75&lt;(12-#REF!+1+Kapitalbedarfsplanung!#REF!-1),0,IF((12-#REF!+1+Kapitalbedarfsplanung!#REF!-1)&lt;31,#REF!/#REF!/(36-(12-#REF!+1+Kapitalbedarfsplanung!#REF!-1-1)),#REF!/#REF!/(36-(12-#REF!+1+Kapitalbedarfsplanung!#REF!-1-1))/2)))</f>
        <v>#REF!</v>
      </c>
    </row>
    <row r="95" spans="2:39" ht="15.75" hidden="1">
      <c r="B95" s="24"/>
      <c r="C95" s="391"/>
      <c r="D95" s="418"/>
      <c r="E95" s="419"/>
      <c r="F95" s="419"/>
      <c r="G95" s="419"/>
      <c r="H95" s="419"/>
      <c r="I95" s="419"/>
      <c r="J95" s="419"/>
      <c r="K95" s="419"/>
      <c r="L95" s="419"/>
      <c r="M95" s="419"/>
      <c r="N95" s="419"/>
      <c r="O95" s="426"/>
      <c r="P95" s="418"/>
      <c r="Q95" s="419"/>
      <c r="R95" s="419"/>
      <c r="S95" s="419"/>
      <c r="T95" s="419"/>
      <c r="U95" s="419"/>
      <c r="V95" s="419"/>
      <c r="W95" s="419"/>
      <c r="X95" s="419"/>
      <c r="Y95" s="419"/>
      <c r="Z95" s="419"/>
      <c r="AA95" s="426"/>
      <c r="AB95" s="418"/>
      <c r="AC95" s="419"/>
      <c r="AD95" s="419"/>
      <c r="AE95" s="419"/>
      <c r="AF95" s="419"/>
      <c r="AG95" s="419"/>
      <c r="AH95" s="419"/>
      <c r="AI95" s="419"/>
      <c r="AJ95" s="419"/>
      <c r="AK95" s="419"/>
      <c r="AL95" s="419"/>
      <c r="AM95" s="426"/>
    </row>
    <row r="96" spans="2:39" ht="15.75" hidden="1">
      <c r="B96" s="24"/>
      <c r="C96" s="391"/>
      <c r="D96" s="420"/>
      <c r="E96" s="164"/>
      <c r="F96" s="164"/>
      <c r="G96" s="164"/>
      <c r="H96" s="164"/>
      <c r="I96" s="164"/>
      <c r="J96" s="164"/>
      <c r="K96" s="164"/>
      <c r="L96" s="164"/>
      <c r="M96" s="164"/>
      <c r="N96" s="164"/>
      <c r="O96" s="424"/>
      <c r="P96" s="420"/>
      <c r="Q96" s="164"/>
      <c r="R96" s="164"/>
      <c r="S96" s="164"/>
      <c r="T96" s="164"/>
      <c r="U96" s="164"/>
      <c r="V96" s="164"/>
      <c r="W96" s="164"/>
      <c r="X96" s="164"/>
      <c r="Y96" s="164"/>
      <c r="Z96" s="164"/>
      <c r="AA96" s="424"/>
      <c r="AB96" s="420"/>
      <c r="AC96" s="164"/>
      <c r="AD96" s="164"/>
      <c r="AE96" s="164"/>
      <c r="AF96" s="164"/>
      <c r="AG96" s="164"/>
      <c r="AH96" s="164"/>
      <c r="AI96" s="164"/>
      <c r="AJ96" s="164"/>
      <c r="AK96" s="164"/>
      <c r="AL96" s="164"/>
      <c r="AM96" s="424"/>
    </row>
    <row r="97" spans="2:39" ht="15.75" hidden="1">
      <c r="B97" s="24"/>
      <c r="C97" s="391"/>
      <c r="D97" s="420"/>
      <c r="E97" s="164"/>
      <c r="F97" s="164"/>
      <c r="G97" s="164"/>
      <c r="H97" s="164"/>
      <c r="I97" s="164"/>
      <c r="J97" s="164"/>
      <c r="K97" s="164"/>
      <c r="L97" s="164"/>
      <c r="M97" s="164"/>
      <c r="N97" s="164"/>
      <c r="O97" s="424"/>
      <c r="P97" s="420"/>
      <c r="Q97" s="164"/>
      <c r="R97" s="164"/>
      <c r="S97" s="164"/>
      <c r="T97" s="164"/>
      <c r="U97" s="164"/>
      <c r="V97" s="164"/>
      <c r="W97" s="164"/>
      <c r="X97" s="164"/>
      <c r="Y97" s="164"/>
      <c r="Z97" s="164"/>
      <c r="AA97" s="424"/>
      <c r="AB97" s="420"/>
      <c r="AC97" s="164"/>
      <c r="AD97" s="164"/>
      <c r="AE97" s="164"/>
      <c r="AF97" s="164"/>
      <c r="AG97" s="164"/>
      <c r="AH97" s="164"/>
      <c r="AI97" s="164"/>
      <c r="AJ97" s="164"/>
      <c r="AK97" s="164"/>
      <c r="AL97" s="164"/>
      <c r="AM97" s="424"/>
    </row>
    <row r="98" spans="2:39" ht="15.75" hidden="1">
      <c r="B98" s="24"/>
      <c r="C98" s="391"/>
      <c r="D98" s="420"/>
      <c r="E98" s="164"/>
      <c r="F98" s="164"/>
      <c r="G98" s="164"/>
      <c r="H98" s="164"/>
      <c r="I98" s="164"/>
      <c r="J98" s="164"/>
      <c r="K98" s="164"/>
      <c r="L98" s="164"/>
      <c r="M98" s="164"/>
      <c r="N98" s="164"/>
      <c r="O98" s="424"/>
      <c r="P98" s="420"/>
      <c r="Q98" s="164"/>
      <c r="R98" s="164"/>
      <c r="S98" s="164"/>
      <c r="T98" s="164"/>
      <c r="U98" s="164"/>
      <c r="V98" s="164"/>
      <c r="W98" s="164"/>
      <c r="X98" s="164"/>
      <c r="Y98" s="164"/>
      <c r="Z98" s="164"/>
      <c r="AA98" s="424"/>
      <c r="AB98" s="420"/>
      <c r="AC98" s="164"/>
      <c r="AD98" s="164"/>
      <c r="AE98" s="164"/>
      <c r="AF98" s="164"/>
      <c r="AG98" s="164"/>
      <c r="AH98" s="164"/>
      <c r="AI98" s="164"/>
      <c r="AJ98" s="164"/>
      <c r="AK98" s="164"/>
      <c r="AL98" s="164"/>
      <c r="AM98" s="424"/>
    </row>
    <row r="99" spans="2:39" ht="15.75" hidden="1">
      <c r="B99" s="24"/>
      <c r="C99" s="391"/>
      <c r="D99" s="420"/>
      <c r="E99" s="164"/>
      <c r="F99" s="164"/>
      <c r="G99" s="164"/>
      <c r="H99" s="164"/>
      <c r="I99" s="164"/>
      <c r="J99" s="164"/>
      <c r="K99" s="164"/>
      <c r="L99" s="164"/>
      <c r="M99" s="164"/>
      <c r="N99" s="164"/>
      <c r="O99" s="424"/>
      <c r="P99" s="420"/>
      <c r="Q99" s="164"/>
      <c r="R99" s="164"/>
      <c r="S99" s="164"/>
      <c r="T99" s="164"/>
      <c r="U99" s="164"/>
      <c r="V99" s="164"/>
      <c r="W99" s="164"/>
      <c r="X99" s="164"/>
      <c r="Y99" s="164"/>
      <c r="Z99" s="164"/>
      <c r="AA99" s="424"/>
      <c r="AB99" s="420"/>
      <c r="AC99" s="164"/>
      <c r="AD99" s="164"/>
      <c r="AE99" s="164"/>
      <c r="AF99" s="164"/>
      <c r="AG99" s="164"/>
      <c r="AH99" s="164"/>
      <c r="AI99" s="164"/>
      <c r="AJ99" s="164"/>
      <c r="AK99" s="164"/>
      <c r="AL99" s="164"/>
      <c r="AM99" s="424"/>
    </row>
    <row r="100" spans="2:39" ht="15.75" hidden="1">
      <c r="B100" s="24"/>
      <c r="C100" s="391"/>
      <c r="D100" s="420"/>
      <c r="E100" s="164"/>
      <c r="F100" s="164"/>
      <c r="G100" s="164"/>
      <c r="H100" s="164"/>
      <c r="I100" s="164"/>
      <c r="J100" s="164"/>
      <c r="K100" s="164"/>
      <c r="L100" s="164"/>
      <c r="M100" s="164"/>
      <c r="N100" s="164"/>
      <c r="O100" s="424"/>
      <c r="P100" s="420"/>
      <c r="Q100" s="164"/>
      <c r="R100" s="164"/>
      <c r="S100" s="164"/>
      <c r="T100" s="164"/>
      <c r="U100" s="164"/>
      <c r="V100" s="164"/>
      <c r="W100" s="164"/>
      <c r="X100" s="164"/>
      <c r="Y100" s="164"/>
      <c r="Z100" s="164"/>
      <c r="AA100" s="424"/>
      <c r="AB100" s="420"/>
      <c r="AC100" s="164"/>
      <c r="AD100" s="164"/>
      <c r="AE100" s="164"/>
      <c r="AF100" s="164"/>
      <c r="AG100" s="164"/>
      <c r="AH100" s="164"/>
      <c r="AI100" s="164"/>
      <c r="AJ100" s="164"/>
      <c r="AK100" s="164"/>
      <c r="AL100" s="164"/>
      <c r="AM100" s="424"/>
    </row>
    <row r="101" spans="2:39" ht="15.75" hidden="1">
      <c r="B101" s="24"/>
      <c r="C101" s="391"/>
      <c r="D101" s="420"/>
      <c r="E101" s="164"/>
      <c r="F101" s="164"/>
      <c r="G101" s="164"/>
      <c r="H101" s="164"/>
      <c r="I101" s="164"/>
      <c r="J101" s="164"/>
      <c r="K101" s="164"/>
      <c r="L101" s="164"/>
      <c r="M101" s="164"/>
      <c r="N101" s="164"/>
      <c r="O101" s="424"/>
      <c r="P101" s="420"/>
      <c r="Q101" s="164"/>
      <c r="R101" s="164"/>
      <c r="S101" s="164"/>
      <c r="T101" s="164"/>
      <c r="U101" s="164"/>
      <c r="V101" s="164"/>
      <c r="W101" s="164"/>
      <c r="X101" s="164"/>
      <c r="Y101" s="164"/>
      <c r="Z101" s="164"/>
      <c r="AA101" s="424"/>
      <c r="AB101" s="420"/>
      <c r="AC101" s="164"/>
      <c r="AD101" s="164"/>
      <c r="AE101" s="164"/>
      <c r="AF101" s="164"/>
      <c r="AG101" s="164"/>
      <c r="AH101" s="164"/>
      <c r="AI101" s="164"/>
      <c r="AJ101" s="164"/>
      <c r="AK101" s="164"/>
      <c r="AL101" s="164"/>
      <c r="AM101" s="424"/>
    </row>
    <row r="102" spans="2:39" ht="15.75" hidden="1">
      <c r="B102" s="24"/>
      <c r="C102" s="391"/>
      <c r="D102" s="421"/>
      <c r="E102" s="422"/>
      <c r="F102" s="422"/>
      <c r="G102" s="422"/>
      <c r="H102" s="422"/>
      <c r="I102" s="422"/>
      <c r="J102" s="422"/>
      <c r="K102" s="422"/>
      <c r="L102" s="422"/>
      <c r="M102" s="422"/>
      <c r="N102" s="422"/>
      <c r="O102" s="430"/>
      <c r="P102" s="421"/>
      <c r="Q102" s="422"/>
      <c r="R102" s="422"/>
      <c r="S102" s="422"/>
      <c r="T102" s="422"/>
      <c r="U102" s="422"/>
      <c r="V102" s="422"/>
      <c r="W102" s="422"/>
      <c r="X102" s="422"/>
      <c r="Y102" s="422"/>
      <c r="Z102" s="422"/>
      <c r="AA102" s="430"/>
      <c r="AB102" s="421"/>
      <c r="AC102" s="422"/>
      <c r="AD102" s="422"/>
      <c r="AE102" s="422"/>
      <c r="AF102" s="422"/>
      <c r="AG102" s="422"/>
      <c r="AH102" s="422"/>
      <c r="AI102" s="422"/>
      <c r="AJ102" s="422"/>
      <c r="AK102" s="422"/>
      <c r="AL102" s="422"/>
      <c r="AM102" s="430"/>
    </row>
    <row r="103" spans="2:39" ht="15.75">
      <c r="B103" s="24" t="s">
        <v>11</v>
      </c>
      <c r="C103" s="391"/>
      <c r="D103" s="414" t="e">
        <f>IF(D$75&lt;12-#REF!+1+Kapitalbedarfsplanung!#REF!-1,0,+#REF!/#REF!/IF(12-#REF!+1+Kapitalbedarfsplanung!#REF!-1&lt;7,(#REF!-Kapitalbedarfsplanung!#REF!+1),(#REF!-Kapitalbedarfsplanung!#REF!+1)*2))</f>
        <v>#REF!</v>
      </c>
      <c r="E103" s="409" t="e">
        <f>IF(E$75&lt;12-#REF!+1+Kapitalbedarfsplanung!#REF!-1,0,+#REF!/#REF!/IF(12-#REF!+1+Kapitalbedarfsplanung!#REF!-1&lt;7,(#REF!-Kapitalbedarfsplanung!#REF!+1),(#REF!-Kapitalbedarfsplanung!#REF!+1)*2))</f>
        <v>#REF!</v>
      </c>
      <c r="F103" s="409" t="e">
        <f>IF(F$75&lt;12-#REF!+1+Kapitalbedarfsplanung!#REF!-1,0,+#REF!/#REF!/IF(12-#REF!+1+Kapitalbedarfsplanung!#REF!-1&lt;7,(#REF!-Kapitalbedarfsplanung!#REF!+1),(#REF!-Kapitalbedarfsplanung!#REF!+1)*2))</f>
        <v>#REF!</v>
      </c>
      <c r="G103" s="409" t="e">
        <f>IF(G$75&lt;12-#REF!+1+Kapitalbedarfsplanung!#REF!-1,0,+#REF!/#REF!/IF(12-#REF!+1+Kapitalbedarfsplanung!#REF!-1&lt;7,(#REF!-Kapitalbedarfsplanung!#REF!+1),(#REF!-Kapitalbedarfsplanung!#REF!+1)*2))</f>
        <v>#REF!</v>
      </c>
      <c r="H103" s="409" t="e">
        <f>IF(H$75&lt;12-#REF!+1+Kapitalbedarfsplanung!#REF!-1,0,+#REF!/#REF!/IF(12-#REF!+1+Kapitalbedarfsplanung!#REF!-1&lt;7,(#REF!-Kapitalbedarfsplanung!#REF!+1),(#REF!-Kapitalbedarfsplanung!#REF!+1)*2))</f>
        <v>#REF!</v>
      </c>
      <c r="I103" s="409" t="e">
        <f>IF(I$75&lt;12-#REF!+1+Kapitalbedarfsplanung!#REF!-1,0,+#REF!/#REF!/IF(12-#REF!+1+Kapitalbedarfsplanung!#REF!-1&lt;7,(#REF!-Kapitalbedarfsplanung!#REF!+1),(#REF!-Kapitalbedarfsplanung!#REF!+1)*2))</f>
        <v>#REF!</v>
      </c>
      <c r="J103" s="409" t="e">
        <f>IF(J$75&lt;12-#REF!+1+Kapitalbedarfsplanung!#REF!-1,0,+#REF!/#REF!/IF(12-#REF!+1+Kapitalbedarfsplanung!#REF!-1&lt;7,(#REF!-Kapitalbedarfsplanung!#REF!+1),(#REF!-Kapitalbedarfsplanung!#REF!+1)*2))</f>
        <v>#REF!</v>
      </c>
      <c r="K103" s="409" t="e">
        <f>IF(K$75&lt;12-#REF!+1+Kapitalbedarfsplanung!#REF!-1,0,+#REF!/#REF!/IF(12-#REF!+1+Kapitalbedarfsplanung!#REF!-1&lt;7,(#REF!-Kapitalbedarfsplanung!#REF!+1),(#REF!-Kapitalbedarfsplanung!#REF!+1)*2))</f>
        <v>#REF!</v>
      </c>
      <c r="L103" s="409" t="e">
        <f>IF(L$75&lt;12-#REF!+1+Kapitalbedarfsplanung!#REF!-1,0,+#REF!/#REF!/IF(12-#REF!+1+Kapitalbedarfsplanung!#REF!-1&lt;7,(#REF!-Kapitalbedarfsplanung!#REF!+1),(#REF!-Kapitalbedarfsplanung!#REF!+1)*2))</f>
        <v>#REF!</v>
      </c>
      <c r="M103" s="409" t="e">
        <f>IF(M$75&lt;12-#REF!+1+Kapitalbedarfsplanung!#REF!-1,0,+#REF!/#REF!/IF(12-#REF!+1+Kapitalbedarfsplanung!#REF!-1&lt;7,(#REF!-Kapitalbedarfsplanung!#REF!+1),(#REF!-Kapitalbedarfsplanung!#REF!+1)*2))</f>
        <v>#REF!</v>
      </c>
      <c r="N103" s="409" t="e">
        <f>IF(N$75&lt;12-#REF!+1+Kapitalbedarfsplanung!#REF!-1,0,+#REF!/#REF!/IF(12-#REF!+1+Kapitalbedarfsplanung!#REF!-1&lt;7,(#REF!-Kapitalbedarfsplanung!#REF!+1),(#REF!-Kapitalbedarfsplanung!#REF!+1)*2))</f>
        <v>#REF!</v>
      </c>
      <c r="O103" s="415" t="e">
        <f>IF(O$75&lt;12-#REF!+1+Kapitalbedarfsplanung!#REF!-1,0,+#REF!/#REF!/IF(12-#REF!+1+Kapitalbedarfsplanung!#REF!-1&lt;7,(#REF!-Kapitalbedarfsplanung!#REF!+1),(#REF!-Kapitalbedarfsplanung!#REF!+1)*2))</f>
        <v>#REF!</v>
      </c>
      <c r="P103" s="414" t="e">
        <f>IF((12-#REF!+1+Kapitalbedarfsplanung!#REF!-1)&lt;13,#REF!/#REF!/12,IF(P$75&lt;(12-#REF!+1+Kapitalbedarfsplanung!#REF!-1),0,IF((12-#REF!+1+Kapitalbedarfsplanung!#REF!-1)&lt;19,#REF!/#REF!/(24-(12-#REF!+1+Kapitalbedarfsplanung!#REF!-1-1)),#REF!/#REF!/(24-(12-#REF!+1+Kapitalbedarfsplanung!#REF!-1-1))/2)))</f>
        <v>#REF!</v>
      </c>
      <c r="Q103" s="409" t="e">
        <f>IF((12-#REF!+1+Kapitalbedarfsplanung!#REF!-1)&lt;13,#REF!/#REF!/12,IF(Q$75&lt;(12-#REF!+1+Kapitalbedarfsplanung!#REF!-1),0,IF((12-#REF!+1+Kapitalbedarfsplanung!#REF!-1)&lt;19,#REF!/#REF!/(24-(12-#REF!+1+Kapitalbedarfsplanung!#REF!-1-1)),#REF!/#REF!/(24-(12-#REF!+1+Kapitalbedarfsplanung!#REF!-1-1))/2)))</f>
        <v>#REF!</v>
      </c>
      <c r="R103" s="409" t="e">
        <f>IF((12-#REF!+1+Kapitalbedarfsplanung!#REF!-1)&lt;13,#REF!/#REF!/12,IF(R$75&lt;(12-#REF!+1+Kapitalbedarfsplanung!#REF!-1),0,IF((12-#REF!+1+Kapitalbedarfsplanung!#REF!-1)&lt;19,#REF!/#REF!/(24-(12-#REF!+1+Kapitalbedarfsplanung!#REF!-1-1)),#REF!/#REF!/(24-(12-#REF!+1+Kapitalbedarfsplanung!#REF!-1-1))/2)))</f>
        <v>#REF!</v>
      </c>
      <c r="S103" s="409" t="e">
        <f>IF((12-#REF!+1+Kapitalbedarfsplanung!#REF!-1)&lt;13,#REF!/#REF!/12,IF(S$75&lt;(12-#REF!+1+Kapitalbedarfsplanung!#REF!-1),0,IF((12-#REF!+1+Kapitalbedarfsplanung!#REF!-1)&lt;19,#REF!/#REF!/(24-(12-#REF!+1+Kapitalbedarfsplanung!#REF!-1-1)),#REF!/#REF!/(24-(12-#REF!+1+Kapitalbedarfsplanung!#REF!-1-1))/2)))</f>
        <v>#REF!</v>
      </c>
      <c r="T103" s="409" t="e">
        <f>IF((12-#REF!+1+Kapitalbedarfsplanung!#REF!-1)&lt;13,#REF!/#REF!/12,IF(T$75&lt;(12-#REF!+1+Kapitalbedarfsplanung!#REF!-1),0,IF((12-#REF!+1+Kapitalbedarfsplanung!#REF!-1)&lt;19,#REF!/#REF!/(24-(12-#REF!+1+Kapitalbedarfsplanung!#REF!-1-1)),#REF!/#REF!/(24-(12-#REF!+1+Kapitalbedarfsplanung!#REF!-1-1))/2)))</f>
        <v>#REF!</v>
      </c>
      <c r="U103" s="409" t="e">
        <f>IF((12-#REF!+1+Kapitalbedarfsplanung!#REF!-1)&lt;13,#REF!/#REF!/12,IF(U$75&lt;(12-#REF!+1+Kapitalbedarfsplanung!#REF!-1),0,IF((12-#REF!+1+Kapitalbedarfsplanung!#REF!-1)&lt;19,#REF!/#REF!/(24-(12-#REF!+1+Kapitalbedarfsplanung!#REF!-1-1)),#REF!/#REF!/(24-(12-#REF!+1+Kapitalbedarfsplanung!#REF!-1-1))/2)))</f>
        <v>#REF!</v>
      </c>
      <c r="V103" s="409" t="e">
        <f>IF((12-#REF!+1+Kapitalbedarfsplanung!#REF!-1)&lt;13,#REF!/#REF!/12,IF(V$75&lt;(12-#REF!+1+Kapitalbedarfsplanung!#REF!-1),0,IF((12-#REF!+1+Kapitalbedarfsplanung!#REF!-1)&lt;19,#REF!/#REF!/(24-(12-#REF!+1+Kapitalbedarfsplanung!#REF!-1-1)),#REF!/#REF!/(24-(12-#REF!+1+Kapitalbedarfsplanung!#REF!-1-1))/2)))</f>
        <v>#REF!</v>
      </c>
      <c r="W103" s="409" t="e">
        <f>IF((12-#REF!+1+Kapitalbedarfsplanung!#REF!-1)&lt;13,#REF!/#REF!/12,IF(W$75&lt;(12-#REF!+1+Kapitalbedarfsplanung!#REF!-1),0,IF((12-#REF!+1+Kapitalbedarfsplanung!#REF!-1)&lt;19,#REF!/#REF!/(24-(12-#REF!+1+Kapitalbedarfsplanung!#REF!-1-1)),#REF!/#REF!/(24-(12-#REF!+1+Kapitalbedarfsplanung!#REF!-1-1))/2)))</f>
        <v>#REF!</v>
      </c>
      <c r="X103" s="409" t="e">
        <f>IF((12-#REF!+1+Kapitalbedarfsplanung!#REF!-1)&lt;13,#REF!/#REF!/12,IF(X$75&lt;(12-#REF!+1+Kapitalbedarfsplanung!#REF!-1),0,IF((12-#REF!+1+Kapitalbedarfsplanung!#REF!-1)&lt;19,#REF!/#REF!/(24-(12-#REF!+1+Kapitalbedarfsplanung!#REF!-1-1)),#REF!/#REF!/(24-(12-#REF!+1+Kapitalbedarfsplanung!#REF!-1-1))/2)))</f>
        <v>#REF!</v>
      </c>
      <c r="Y103" s="409" t="e">
        <f>IF((12-#REF!+1+Kapitalbedarfsplanung!#REF!-1)&lt;13,#REF!/#REF!/12,IF(Y$75&lt;(12-#REF!+1+Kapitalbedarfsplanung!#REF!-1),0,IF((12-#REF!+1+Kapitalbedarfsplanung!#REF!-1)&lt;19,#REF!/#REF!/(24-(12-#REF!+1+Kapitalbedarfsplanung!#REF!-1-1)),#REF!/#REF!/(24-(12-#REF!+1+Kapitalbedarfsplanung!#REF!-1-1))/2)))</f>
        <v>#REF!</v>
      </c>
      <c r="Z103" s="409" t="e">
        <f>IF((12-#REF!+1+Kapitalbedarfsplanung!#REF!-1)&lt;13,#REF!/#REF!/12,IF(Z$75&lt;(12-#REF!+1+Kapitalbedarfsplanung!#REF!-1),0,IF((12-#REF!+1+Kapitalbedarfsplanung!#REF!-1)&lt;19,#REF!/#REF!/(24-(12-#REF!+1+Kapitalbedarfsplanung!#REF!-1-1)),#REF!/#REF!/(24-(12-#REF!+1+Kapitalbedarfsplanung!#REF!-1-1))/2)))</f>
        <v>#REF!</v>
      </c>
      <c r="AA103" s="415" t="e">
        <f>IF((12-#REF!+1+Kapitalbedarfsplanung!#REF!-1)&lt;13,#REF!/#REF!/12,IF(AA$75&lt;(12-#REF!+1+Kapitalbedarfsplanung!#REF!-1),0,IF((12-#REF!+1+Kapitalbedarfsplanung!#REF!-1)&lt;19,#REF!/#REF!/(24-(12-#REF!+1+Kapitalbedarfsplanung!#REF!-1-1)),#REF!/#REF!/(24-(12-#REF!+1+Kapitalbedarfsplanung!#REF!-1-1))/2)))</f>
        <v>#REF!</v>
      </c>
      <c r="AB103" s="414" t="e">
        <f>IF((12-#REF!+1+Kapitalbedarfsplanung!#REF!-1)&lt;25,#REF!/#REF!/12,IF(AB$75&lt;(12-#REF!+1+Kapitalbedarfsplanung!#REF!-1),0,IF((12-#REF!+1+Kapitalbedarfsplanung!#REF!-1)&lt;31,#REF!/#REF!/(36-(12-#REF!+1+Kapitalbedarfsplanung!#REF!-1-1)),#REF!/#REF!/(36-(12-#REF!+1+Kapitalbedarfsplanung!#REF!-1-1))/2)))</f>
        <v>#REF!</v>
      </c>
      <c r="AC103" s="409" t="e">
        <f>IF((12-#REF!+1+Kapitalbedarfsplanung!#REF!-1)&lt;25,#REF!/#REF!/12,IF(AC$75&lt;(12-#REF!+1+Kapitalbedarfsplanung!#REF!-1),0,IF((12-#REF!+1+Kapitalbedarfsplanung!#REF!-1)&lt;31,#REF!/#REF!/(36-(12-#REF!+1+Kapitalbedarfsplanung!#REF!-1-1)),#REF!/#REF!/(36-(12-#REF!+1+Kapitalbedarfsplanung!#REF!-1-1))/2)))</f>
        <v>#REF!</v>
      </c>
      <c r="AD103" s="409" t="e">
        <f>IF((12-#REF!+1+Kapitalbedarfsplanung!#REF!-1)&lt;25,#REF!/#REF!/12,IF(AD$75&lt;(12-#REF!+1+Kapitalbedarfsplanung!#REF!-1),0,IF((12-#REF!+1+Kapitalbedarfsplanung!#REF!-1)&lt;31,#REF!/#REF!/(36-(12-#REF!+1+Kapitalbedarfsplanung!#REF!-1-1)),#REF!/#REF!/(36-(12-#REF!+1+Kapitalbedarfsplanung!#REF!-1-1))/2)))</f>
        <v>#REF!</v>
      </c>
      <c r="AE103" s="409" t="e">
        <f>IF((12-#REF!+1+Kapitalbedarfsplanung!#REF!-1)&lt;25,#REF!/#REF!/12,IF(AE$75&lt;(12-#REF!+1+Kapitalbedarfsplanung!#REF!-1),0,IF((12-#REF!+1+Kapitalbedarfsplanung!#REF!-1)&lt;31,#REF!/#REF!/(36-(12-#REF!+1+Kapitalbedarfsplanung!#REF!-1-1)),#REF!/#REF!/(36-(12-#REF!+1+Kapitalbedarfsplanung!#REF!-1-1))/2)))</f>
        <v>#REF!</v>
      </c>
      <c r="AF103" s="409" t="e">
        <f>IF((12-#REF!+1+Kapitalbedarfsplanung!#REF!-1)&lt;25,#REF!/#REF!/12,IF(AF$75&lt;(12-#REF!+1+Kapitalbedarfsplanung!#REF!-1),0,IF((12-#REF!+1+Kapitalbedarfsplanung!#REF!-1)&lt;31,#REF!/#REF!/(36-(12-#REF!+1+Kapitalbedarfsplanung!#REF!-1-1)),#REF!/#REF!/(36-(12-#REF!+1+Kapitalbedarfsplanung!#REF!-1-1))/2)))</f>
        <v>#REF!</v>
      </c>
      <c r="AG103" s="409" t="e">
        <f>IF((12-#REF!+1+Kapitalbedarfsplanung!#REF!-1)&lt;25,#REF!/#REF!/12,IF(AG$75&lt;(12-#REF!+1+Kapitalbedarfsplanung!#REF!-1),0,IF((12-#REF!+1+Kapitalbedarfsplanung!#REF!-1)&lt;31,#REF!/#REF!/(36-(12-#REF!+1+Kapitalbedarfsplanung!#REF!-1-1)),#REF!/#REF!/(36-(12-#REF!+1+Kapitalbedarfsplanung!#REF!-1-1))/2)))</f>
        <v>#REF!</v>
      </c>
      <c r="AH103" s="409" t="e">
        <f>IF((12-#REF!+1+Kapitalbedarfsplanung!#REF!-1)&lt;25,#REF!/#REF!/12,IF(AH$75&lt;(12-#REF!+1+Kapitalbedarfsplanung!#REF!-1),0,IF((12-#REF!+1+Kapitalbedarfsplanung!#REF!-1)&lt;31,#REF!/#REF!/(36-(12-#REF!+1+Kapitalbedarfsplanung!#REF!-1-1)),#REF!/#REF!/(36-(12-#REF!+1+Kapitalbedarfsplanung!#REF!-1-1))/2)))</f>
        <v>#REF!</v>
      </c>
      <c r="AI103" s="409" t="e">
        <f>IF((12-#REF!+1+Kapitalbedarfsplanung!#REF!-1)&lt;25,#REF!/#REF!/12,IF(AI$75&lt;(12-#REF!+1+Kapitalbedarfsplanung!#REF!-1),0,IF((12-#REF!+1+Kapitalbedarfsplanung!#REF!-1)&lt;31,#REF!/#REF!/(36-(12-#REF!+1+Kapitalbedarfsplanung!#REF!-1-1)),#REF!/#REF!/(36-(12-#REF!+1+Kapitalbedarfsplanung!#REF!-1-1))/2)))</f>
        <v>#REF!</v>
      </c>
      <c r="AJ103" s="409" t="e">
        <f>IF((12-#REF!+1+Kapitalbedarfsplanung!#REF!-1)&lt;25,#REF!/#REF!/12,IF(AJ$75&lt;(12-#REF!+1+Kapitalbedarfsplanung!#REF!-1),0,IF((12-#REF!+1+Kapitalbedarfsplanung!#REF!-1)&lt;31,#REF!/#REF!/(36-(12-#REF!+1+Kapitalbedarfsplanung!#REF!-1-1)),#REF!/#REF!/(36-(12-#REF!+1+Kapitalbedarfsplanung!#REF!-1-1))/2)))</f>
        <v>#REF!</v>
      </c>
      <c r="AK103" s="409" t="e">
        <f>IF((12-#REF!+1+Kapitalbedarfsplanung!#REF!-1)&lt;25,#REF!/#REF!/12,IF(AK$75&lt;(12-#REF!+1+Kapitalbedarfsplanung!#REF!-1),0,IF((12-#REF!+1+Kapitalbedarfsplanung!#REF!-1)&lt;31,#REF!/#REF!/(36-(12-#REF!+1+Kapitalbedarfsplanung!#REF!-1-1)),#REF!/#REF!/(36-(12-#REF!+1+Kapitalbedarfsplanung!#REF!-1-1))/2)))</f>
        <v>#REF!</v>
      </c>
      <c r="AL103" s="409" t="e">
        <f>IF((12-#REF!+1+Kapitalbedarfsplanung!#REF!-1)&lt;25,#REF!/#REF!/12,IF(AL$75&lt;(12-#REF!+1+Kapitalbedarfsplanung!#REF!-1),0,IF((12-#REF!+1+Kapitalbedarfsplanung!#REF!-1)&lt;31,#REF!/#REF!/(36-(12-#REF!+1+Kapitalbedarfsplanung!#REF!-1-1)),#REF!/#REF!/(36-(12-#REF!+1+Kapitalbedarfsplanung!#REF!-1-1))/2)))</f>
        <v>#REF!</v>
      </c>
      <c r="AM103" s="415" t="e">
        <f>IF((12-#REF!+1+Kapitalbedarfsplanung!#REF!-1)&lt;25,#REF!/#REF!/12,IF(AM$75&lt;(12-#REF!+1+Kapitalbedarfsplanung!#REF!-1),0,IF((12-#REF!+1+Kapitalbedarfsplanung!#REF!-1)&lt;31,#REF!/#REF!/(36-(12-#REF!+1+Kapitalbedarfsplanung!#REF!-1-1)),#REF!/#REF!/(36-(12-#REF!+1+Kapitalbedarfsplanung!#REF!-1-1))/2)))</f>
        <v>#REF!</v>
      </c>
    </row>
    <row r="104" spans="2:39" ht="15.75">
      <c r="B104" s="24" t="s">
        <v>11</v>
      </c>
      <c r="C104" s="391"/>
      <c r="D104" s="414" t="e">
        <f>IF(D$75&lt;12-#REF!+1+Kapitalbedarfsplanung!#REF!-1,0,+#REF!/#REF!/IF(12-#REF!+1+Kapitalbedarfsplanung!#REF!-1&lt;7,(#REF!-Kapitalbedarfsplanung!#REF!+1),(#REF!-Kapitalbedarfsplanung!#REF!+1)*2))</f>
        <v>#REF!</v>
      </c>
      <c r="E104" s="409" t="e">
        <f>IF(E$75&lt;12-#REF!+1+Kapitalbedarfsplanung!#REF!-1,0,+#REF!/#REF!/IF(12-#REF!+1+Kapitalbedarfsplanung!#REF!-1&lt;7,(#REF!-Kapitalbedarfsplanung!#REF!+1),(#REF!-Kapitalbedarfsplanung!#REF!+1)*2))</f>
        <v>#REF!</v>
      </c>
      <c r="F104" s="409" t="e">
        <f>IF(F$75&lt;12-#REF!+1+Kapitalbedarfsplanung!#REF!-1,0,+#REF!/#REF!/IF(12-#REF!+1+Kapitalbedarfsplanung!#REF!-1&lt;7,(#REF!-Kapitalbedarfsplanung!#REF!+1),(#REF!-Kapitalbedarfsplanung!#REF!+1)*2))</f>
        <v>#REF!</v>
      </c>
      <c r="G104" s="409" t="e">
        <f>IF(G$75&lt;12-#REF!+1+Kapitalbedarfsplanung!#REF!-1,0,+#REF!/#REF!/IF(12-#REF!+1+Kapitalbedarfsplanung!#REF!-1&lt;7,(#REF!-Kapitalbedarfsplanung!#REF!+1),(#REF!-Kapitalbedarfsplanung!#REF!+1)*2))</f>
        <v>#REF!</v>
      </c>
      <c r="H104" s="409" t="e">
        <f>IF(H$75&lt;12-#REF!+1+Kapitalbedarfsplanung!#REF!-1,0,+#REF!/#REF!/IF(12-#REF!+1+Kapitalbedarfsplanung!#REF!-1&lt;7,(#REF!-Kapitalbedarfsplanung!#REF!+1),(#REF!-Kapitalbedarfsplanung!#REF!+1)*2))</f>
        <v>#REF!</v>
      </c>
      <c r="I104" s="409" t="e">
        <f>IF(I$75&lt;12-#REF!+1+Kapitalbedarfsplanung!#REF!-1,0,+#REF!/#REF!/IF(12-#REF!+1+Kapitalbedarfsplanung!#REF!-1&lt;7,(#REF!-Kapitalbedarfsplanung!#REF!+1),(#REF!-Kapitalbedarfsplanung!#REF!+1)*2))</f>
        <v>#REF!</v>
      </c>
      <c r="J104" s="409" t="e">
        <f>IF(J$75&lt;12-#REF!+1+Kapitalbedarfsplanung!#REF!-1,0,+#REF!/#REF!/IF(12-#REF!+1+Kapitalbedarfsplanung!#REF!-1&lt;7,(#REF!-Kapitalbedarfsplanung!#REF!+1),(#REF!-Kapitalbedarfsplanung!#REF!+1)*2))</f>
        <v>#REF!</v>
      </c>
      <c r="K104" s="409" t="e">
        <f>IF(K$75&lt;12-#REF!+1+Kapitalbedarfsplanung!#REF!-1,0,+#REF!/#REF!/IF(12-#REF!+1+Kapitalbedarfsplanung!#REF!-1&lt;7,(#REF!-Kapitalbedarfsplanung!#REF!+1),(#REF!-Kapitalbedarfsplanung!#REF!+1)*2))</f>
        <v>#REF!</v>
      </c>
      <c r="L104" s="409" t="e">
        <f>IF(L$75&lt;12-#REF!+1+Kapitalbedarfsplanung!#REF!-1,0,+#REF!/#REF!/IF(12-#REF!+1+Kapitalbedarfsplanung!#REF!-1&lt;7,(#REF!-Kapitalbedarfsplanung!#REF!+1),(#REF!-Kapitalbedarfsplanung!#REF!+1)*2))</f>
        <v>#REF!</v>
      </c>
      <c r="M104" s="409" t="e">
        <f>IF(M$75&lt;12-#REF!+1+Kapitalbedarfsplanung!#REF!-1,0,+#REF!/#REF!/IF(12-#REF!+1+Kapitalbedarfsplanung!#REF!-1&lt;7,(#REF!-Kapitalbedarfsplanung!#REF!+1),(#REF!-Kapitalbedarfsplanung!#REF!+1)*2))</f>
        <v>#REF!</v>
      </c>
      <c r="N104" s="409" t="e">
        <f>IF(N$75&lt;12-#REF!+1+Kapitalbedarfsplanung!#REF!-1,0,+#REF!/#REF!/IF(12-#REF!+1+Kapitalbedarfsplanung!#REF!-1&lt;7,(#REF!-Kapitalbedarfsplanung!#REF!+1),(#REF!-Kapitalbedarfsplanung!#REF!+1)*2))</f>
        <v>#REF!</v>
      </c>
      <c r="O104" s="415" t="e">
        <f>IF(O$75&lt;12-#REF!+1+Kapitalbedarfsplanung!#REF!-1,0,+#REF!/#REF!/IF(12-#REF!+1+Kapitalbedarfsplanung!#REF!-1&lt;7,(#REF!-Kapitalbedarfsplanung!#REF!+1),(#REF!-Kapitalbedarfsplanung!#REF!+1)*2))</f>
        <v>#REF!</v>
      </c>
      <c r="P104" s="414" t="e">
        <f>IF((12-#REF!+1+Kapitalbedarfsplanung!#REF!-1)&lt;13,#REF!/#REF!/12,IF(P$75&lt;(12-#REF!+1+Kapitalbedarfsplanung!#REF!-1),0,IF((12-#REF!+1+Kapitalbedarfsplanung!#REF!-1)&lt;19,#REF!/#REF!/(24-(12-#REF!+1+Kapitalbedarfsplanung!#REF!-1-1)),#REF!/#REF!/(24-(12-#REF!+1+Kapitalbedarfsplanung!#REF!-1-1))/2)))</f>
        <v>#REF!</v>
      </c>
      <c r="Q104" s="409" t="e">
        <f>IF((12-#REF!+1+Kapitalbedarfsplanung!#REF!-1)&lt;13,#REF!/#REF!/12,IF(Q$75&lt;(12-#REF!+1+Kapitalbedarfsplanung!#REF!-1),0,IF((12-#REF!+1+Kapitalbedarfsplanung!#REF!-1)&lt;19,#REF!/#REF!/(24-(12-#REF!+1+Kapitalbedarfsplanung!#REF!-1-1)),#REF!/#REF!/(24-(12-#REF!+1+Kapitalbedarfsplanung!#REF!-1-1))/2)))</f>
        <v>#REF!</v>
      </c>
      <c r="R104" s="409" t="e">
        <f>IF((12-#REF!+1+Kapitalbedarfsplanung!#REF!-1)&lt;13,#REF!/#REF!/12,IF(R$75&lt;(12-#REF!+1+Kapitalbedarfsplanung!#REF!-1),0,IF((12-#REF!+1+Kapitalbedarfsplanung!#REF!-1)&lt;19,#REF!/#REF!/(24-(12-#REF!+1+Kapitalbedarfsplanung!#REF!-1-1)),#REF!/#REF!/(24-(12-#REF!+1+Kapitalbedarfsplanung!#REF!-1-1))/2)))</f>
        <v>#REF!</v>
      </c>
      <c r="S104" s="409" t="e">
        <f>IF((12-#REF!+1+Kapitalbedarfsplanung!#REF!-1)&lt;13,#REF!/#REF!/12,IF(S$75&lt;(12-#REF!+1+Kapitalbedarfsplanung!#REF!-1),0,IF((12-#REF!+1+Kapitalbedarfsplanung!#REF!-1)&lt;19,#REF!/#REF!/(24-(12-#REF!+1+Kapitalbedarfsplanung!#REF!-1-1)),#REF!/#REF!/(24-(12-#REF!+1+Kapitalbedarfsplanung!#REF!-1-1))/2)))</f>
        <v>#REF!</v>
      </c>
      <c r="T104" s="409" t="e">
        <f>IF((12-#REF!+1+Kapitalbedarfsplanung!#REF!-1)&lt;13,#REF!/#REF!/12,IF(T$75&lt;(12-#REF!+1+Kapitalbedarfsplanung!#REF!-1),0,IF((12-#REF!+1+Kapitalbedarfsplanung!#REF!-1)&lt;19,#REF!/#REF!/(24-(12-#REF!+1+Kapitalbedarfsplanung!#REF!-1-1)),#REF!/#REF!/(24-(12-#REF!+1+Kapitalbedarfsplanung!#REF!-1-1))/2)))</f>
        <v>#REF!</v>
      </c>
      <c r="U104" s="409" t="e">
        <f>IF((12-#REF!+1+Kapitalbedarfsplanung!#REF!-1)&lt;13,#REF!/#REF!/12,IF(U$75&lt;(12-#REF!+1+Kapitalbedarfsplanung!#REF!-1),0,IF((12-#REF!+1+Kapitalbedarfsplanung!#REF!-1)&lt;19,#REF!/#REF!/(24-(12-#REF!+1+Kapitalbedarfsplanung!#REF!-1-1)),#REF!/#REF!/(24-(12-#REF!+1+Kapitalbedarfsplanung!#REF!-1-1))/2)))</f>
        <v>#REF!</v>
      </c>
      <c r="V104" s="409" t="e">
        <f>IF((12-#REF!+1+Kapitalbedarfsplanung!#REF!-1)&lt;13,#REF!/#REF!/12,IF(V$75&lt;(12-#REF!+1+Kapitalbedarfsplanung!#REF!-1),0,IF((12-#REF!+1+Kapitalbedarfsplanung!#REF!-1)&lt;19,#REF!/#REF!/(24-(12-#REF!+1+Kapitalbedarfsplanung!#REF!-1-1)),#REF!/#REF!/(24-(12-#REF!+1+Kapitalbedarfsplanung!#REF!-1-1))/2)))</f>
        <v>#REF!</v>
      </c>
      <c r="W104" s="409" t="e">
        <f>IF((12-#REF!+1+Kapitalbedarfsplanung!#REF!-1)&lt;13,#REF!/#REF!/12,IF(W$75&lt;(12-#REF!+1+Kapitalbedarfsplanung!#REF!-1),0,IF((12-#REF!+1+Kapitalbedarfsplanung!#REF!-1)&lt;19,#REF!/#REF!/(24-(12-#REF!+1+Kapitalbedarfsplanung!#REF!-1-1)),#REF!/#REF!/(24-(12-#REF!+1+Kapitalbedarfsplanung!#REF!-1-1))/2)))</f>
        <v>#REF!</v>
      </c>
      <c r="X104" s="409" t="e">
        <f>IF((12-#REF!+1+Kapitalbedarfsplanung!#REF!-1)&lt;13,#REF!/#REF!/12,IF(X$75&lt;(12-#REF!+1+Kapitalbedarfsplanung!#REF!-1),0,IF((12-#REF!+1+Kapitalbedarfsplanung!#REF!-1)&lt;19,#REF!/#REF!/(24-(12-#REF!+1+Kapitalbedarfsplanung!#REF!-1-1)),#REF!/#REF!/(24-(12-#REF!+1+Kapitalbedarfsplanung!#REF!-1-1))/2)))</f>
        <v>#REF!</v>
      </c>
      <c r="Y104" s="409" t="e">
        <f>IF((12-#REF!+1+Kapitalbedarfsplanung!#REF!-1)&lt;13,#REF!/#REF!/12,IF(Y$75&lt;(12-#REF!+1+Kapitalbedarfsplanung!#REF!-1),0,IF((12-#REF!+1+Kapitalbedarfsplanung!#REF!-1)&lt;19,#REF!/#REF!/(24-(12-#REF!+1+Kapitalbedarfsplanung!#REF!-1-1)),#REF!/#REF!/(24-(12-#REF!+1+Kapitalbedarfsplanung!#REF!-1-1))/2)))</f>
        <v>#REF!</v>
      </c>
      <c r="Z104" s="409" t="e">
        <f>IF((12-#REF!+1+Kapitalbedarfsplanung!#REF!-1)&lt;13,#REF!/#REF!/12,IF(Z$75&lt;(12-#REF!+1+Kapitalbedarfsplanung!#REF!-1),0,IF((12-#REF!+1+Kapitalbedarfsplanung!#REF!-1)&lt;19,#REF!/#REF!/(24-(12-#REF!+1+Kapitalbedarfsplanung!#REF!-1-1)),#REF!/#REF!/(24-(12-#REF!+1+Kapitalbedarfsplanung!#REF!-1-1))/2)))</f>
        <v>#REF!</v>
      </c>
      <c r="AA104" s="415" t="e">
        <f>IF((12-#REF!+1+Kapitalbedarfsplanung!#REF!-1)&lt;13,#REF!/#REF!/12,IF(AA$75&lt;(12-#REF!+1+Kapitalbedarfsplanung!#REF!-1),0,IF((12-#REF!+1+Kapitalbedarfsplanung!#REF!-1)&lt;19,#REF!/#REF!/(24-(12-#REF!+1+Kapitalbedarfsplanung!#REF!-1-1)),#REF!/#REF!/(24-(12-#REF!+1+Kapitalbedarfsplanung!#REF!-1-1))/2)))</f>
        <v>#REF!</v>
      </c>
      <c r="AB104" s="414" t="e">
        <f>IF((12-#REF!+1+Kapitalbedarfsplanung!#REF!-1)&lt;25,#REF!/#REF!/12,IF(AB$75&lt;(12-#REF!+1+Kapitalbedarfsplanung!#REF!-1),0,IF((12-#REF!+1+Kapitalbedarfsplanung!#REF!-1)&lt;31,#REF!/#REF!/(36-(12-#REF!+1+Kapitalbedarfsplanung!#REF!-1-1)),#REF!/#REF!/(36-(12-#REF!+1+Kapitalbedarfsplanung!#REF!-1-1))/2)))</f>
        <v>#REF!</v>
      </c>
      <c r="AC104" s="409" t="e">
        <f>IF((12-#REF!+1+Kapitalbedarfsplanung!#REF!-1)&lt;25,#REF!/#REF!/12,IF(AC$75&lt;(12-#REF!+1+Kapitalbedarfsplanung!#REF!-1),0,IF((12-#REF!+1+Kapitalbedarfsplanung!#REF!-1)&lt;31,#REF!/#REF!/(36-(12-#REF!+1+Kapitalbedarfsplanung!#REF!-1-1)),#REF!/#REF!/(36-(12-#REF!+1+Kapitalbedarfsplanung!#REF!-1-1))/2)))</f>
        <v>#REF!</v>
      </c>
      <c r="AD104" s="409" t="e">
        <f>IF((12-#REF!+1+Kapitalbedarfsplanung!#REF!-1)&lt;25,#REF!/#REF!/12,IF(AD$75&lt;(12-#REF!+1+Kapitalbedarfsplanung!#REF!-1),0,IF((12-#REF!+1+Kapitalbedarfsplanung!#REF!-1)&lt;31,#REF!/#REF!/(36-(12-#REF!+1+Kapitalbedarfsplanung!#REF!-1-1)),#REF!/#REF!/(36-(12-#REF!+1+Kapitalbedarfsplanung!#REF!-1-1))/2)))</f>
        <v>#REF!</v>
      </c>
      <c r="AE104" s="409" t="e">
        <f>IF((12-#REF!+1+Kapitalbedarfsplanung!#REF!-1)&lt;25,#REF!/#REF!/12,IF(AE$75&lt;(12-#REF!+1+Kapitalbedarfsplanung!#REF!-1),0,IF((12-#REF!+1+Kapitalbedarfsplanung!#REF!-1)&lt;31,#REF!/#REF!/(36-(12-#REF!+1+Kapitalbedarfsplanung!#REF!-1-1)),#REF!/#REF!/(36-(12-#REF!+1+Kapitalbedarfsplanung!#REF!-1-1))/2)))</f>
        <v>#REF!</v>
      </c>
      <c r="AF104" s="409" t="e">
        <f>IF((12-#REF!+1+Kapitalbedarfsplanung!#REF!-1)&lt;25,#REF!/#REF!/12,IF(AF$75&lt;(12-#REF!+1+Kapitalbedarfsplanung!#REF!-1),0,IF((12-#REF!+1+Kapitalbedarfsplanung!#REF!-1)&lt;31,#REF!/#REF!/(36-(12-#REF!+1+Kapitalbedarfsplanung!#REF!-1-1)),#REF!/#REF!/(36-(12-#REF!+1+Kapitalbedarfsplanung!#REF!-1-1))/2)))</f>
        <v>#REF!</v>
      </c>
      <c r="AG104" s="409" t="e">
        <f>IF((12-#REF!+1+Kapitalbedarfsplanung!#REF!-1)&lt;25,#REF!/#REF!/12,IF(AG$75&lt;(12-#REF!+1+Kapitalbedarfsplanung!#REF!-1),0,IF((12-#REF!+1+Kapitalbedarfsplanung!#REF!-1)&lt;31,#REF!/#REF!/(36-(12-#REF!+1+Kapitalbedarfsplanung!#REF!-1-1)),#REF!/#REF!/(36-(12-#REF!+1+Kapitalbedarfsplanung!#REF!-1-1))/2)))</f>
        <v>#REF!</v>
      </c>
      <c r="AH104" s="409" t="e">
        <f>IF((12-#REF!+1+Kapitalbedarfsplanung!#REF!-1)&lt;25,#REF!/#REF!/12,IF(AH$75&lt;(12-#REF!+1+Kapitalbedarfsplanung!#REF!-1),0,IF((12-#REF!+1+Kapitalbedarfsplanung!#REF!-1)&lt;31,#REF!/#REF!/(36-(12-#REF!+1+Kapitalbedarfsplanung!#REF!-1-1)),#REF!/#REF!/(36-(12-#REF!+1+Kapitalbedarfsplanung!#REF!-1-1))/2)))</f>
        <v>#REF!</v>
      </c>
      <c r="AI104" s="409" t="e">
        <f>IF((12-#REF!+1+Kapitalbedarfsplanung!#REF!-1)&lt;25,#REF!/#REF!/12,IF(AI$75&lt;(12-#REF!+1+Kapitalbedarfsplanung!#REF!-1),0,IF((12-#REF!+1+Kapitalbedarfsplanung!#REF!-1)&lt;31,#REF!/#REF!/(36-(12-#REF!+1+Kapitalbedarfsplanung!#REF!-1-1)),#REF!/#REF!/(36-(12-#REF!+1+Kapitalbedarfsplanung!#REF!-1-1))/2)))</f>
        <v>#REF!</v>
      </c>
      <c r="AJ104" s="409" t="e">
        <f>IF((12-#REF!+1+Kapitalbedarfsplanung!#REF!-1)&lt;25,#REF!/#REF!/12,IF(AJ$75&lt;(12-#REF!+1+Kapitalbedarfsplanung!#REF!-1),0,IF((12-#REF!+1+Kapitalbedarfsplanung!#REF!-1)&lt;31,#REF!/#REF!/(36-(12-#REF!+1+Kapitalbedarfsplanung!#REF!-1-1)),#REF!/#REF!/(36-(12-#REF!+1+Kapitalbedarfsplanung!#REF!-1-1))/2)))</f>
        <v>#REF!</v>
      </c>
      <c r="AK104" s="409" t="e">
        <f>IF((12-#REF!+1+Kapitalbedarfsplanung!#REF!-1)&lt;25,#REF!/#REF!/12,IF(AK$75&lt;(12-#REF!+1+Kapitalbedarfsplanung!#REF!-1),0,IF((12-#REF!+1+Kapitalbedarfsplanung!#REF!-1)&lt;31,#REF!/#REF!/(36-(12-#REF!+1+Kapitalbedarfsplanung!#REF!-1-1)),#REF!/#REF!/(36-(12-#REF!+1+Kapitalbedarfsplanung!#REF!-1-1))/2)))</f>
        <v>#REF!</v>
      </c>
      <c r="AL104" s="409" t="e">
        <f>IF((12-#REF!+1+Kapitalbedarfsplanung!#REF!-1)&lt;25,#REF!/#REF!/12,IF(AL$75&lt;(12-#REF!+1+Kapitalbedarfsplanung!#REF!-1),0,IF((12-#REF!+1+Kapitalbedarfsplanung!#REF!-1)&lt;31,#REF!/#REF!/(36-(12-#REF!+1+Kapitalbedarfsplanung!#REF!-1-1)),#REF!/#REF!/(36-(12-#REF!+1+Kapitalbedarfsplanung!#REF!-1-1))/2)))</f>
        <v>#REF!</v>
      </c>
      <c r="AM104" s="415" t="e">
        <f>IF((12-#REF!+1+Kapitalbedarfsplanung!#REF!-1)&lt;25,#REF!/#REF!/12,IF(AM$75&lt;(12-#REF!+1+Kapitalbedarfsplanung!#REF!-1),0,IF((12-#REF!+1+Kapitalbedarfsplanung!#REF!-1)&lt;31,#REF!/#REF!/(36-(12-#REF!+1+Kapitalbedarfsplanung!#REF!-1-1)),#REF!/#REF!/(36-(12-#REF!+1+Kapitalbedarfsplanung!#REF!-1-1))/2)))</f>
        <v>#REF!</v>
      </c>
    </row>
    <row r="105" spans="2:39" ht="15.75">
      <c r="B105" s="24" t="s">
        <v>11</v>
      </c>
      <c r="C105" s="391"/>
      <c r="D105" s="414" t="e">
        <f>IF(D$75&lt;12-#REF!+1+Kapitalbedarfsplanung!#REF!-1,0,+#REF!/#REF!/IF(12-#REF!+1+Kapitalbedarfsplanung!#REF!-1&lt;7,(#REF!-Kapitalbedarfsplanung!#REF!+1),(#REF!-Kapitalbedarfsplanung!#REF!+1)*2))</f>
        <v>#REF!</v>
      </c>
      <c r="E105" s="409" t="e">
        <f>IF(E$75&lt;12-#REF!+1+Kapitalbedarfsplanung!#REF!-1,0,+#REF!/#REF!/IF(12-#REF!+1+Kapitalbedarfsplanung!#REF!-1&lt;7,(#REF!-Kapitalbedarfsplanung!#REF!+1),(#REF!-Kapitalbedarfsplanung!#REF!+1)*2))</f>
        <v>#REF!</v>
      </c>
      <c r="F105" s="409" t="e">
        <f>IF(F$75&lt;12-#REF!+1+Kapitalbedarfsplanung!#REF!-1,0,+#REF!/#REF!/IF(12-#REF!+1+Kapitalbedarfsplanung!#REF!-1&lt;7,(#REF!-Kapitalbedarfsplanung!#REF!+1),(#REF!-Kapitalbedarfsplanung!#REF!+1)*2))</f>
        <v>#REF!</v>
      </c>
      <c r="G105" s="409" t="e">
        <f>IF(G$75&lt;12-#REF!+1+Kapitalbedarfsplanung!#REF!-1,0,+#REF!/#REF!/IF(12-#REF!+1+Kapitalbedarfsplanung!#REF!-1&lt;7,(#REF!-Kapitalbedarfsplanung!#REF!+1),(#REF!-Kapitalbedarfsplanung!#REF!+1)*2))</f>
        <v>#REF!</v>
      </c>
      <c r="H105" s="409" t="e">
        <f>IF(H$75&lt;12-#REF!+1+Kapitalbedarfsplanung!#REF!-1,0,+#REF!/#REF!/IF(12-#REF!+1+Kapitalbedarfsplanung!#REF!-1&lt;7,(#REF!-Kapitalbedarfsplanung!#REF!+1),(#REF!-Kapitalbedarfsplanung!#REF!+1)*2))</f>
        <v>#REF!</v>
      </c>
      <c r="I105" s="409" t="e">
        <f>IF(I$75&lt;12-#REF!+1+Kapitalbedarfsplanung!#REF!-1,0,+#REF!/#REF!/IF(12-#REF!+1+Kapitalbedarfsplanung!#REF!-1&lt;7,(#REF!-Kapitalbedarfsplanung!#REF!+1),(#REF!-Kapitalbedarfsplanung!#REF!+1)*2))</f>
        <v>#REF!</v>
      </c>
      <c r="J105" s="409" t="e">
        <f>IF(J$75&lt;12-#REF!+1+Kapitalbedarfsplanung!#REF!-1,0,+#REF!/#REF!/IF(12-#REF!+1+Kapitalbedarfsplanung!#REF!-1&lt;7,(#REF!-Kapitalbedarfsplanung!#REF!+1),(#REF!-Kapitalbedarfsplanung!#REF!+1)*2))</f>
        <v>#REF!</v>
      </c>
      <c r="K105" s="409" t="e">
        <f>IF(K$75&lt;12-#REF!+1+Kapitalbedarfsplanung!#REF!-1,0,+#REF!/#REF!/IF(12-#REF!+1+Kapitalbedarfsplanung!#REF!-1&lt;7,(#REF!-Kapitalbedarfsplanung!#REF!+1),(#REF!-Kapitalbedarfsplanung!#REF!+1)*2))</f>
        <v>#REF!</v>
      </c>
      <c r="L105" s="409" t="e">
        <f>IF(L$75&lt;12-#REF!+1+Kapitalbedarfsplanung!#REF!-1,0,+#REF!/#REF!/IF(12-#REF!+1+Kapitalbedarfsplanung!#REF!-1&lt;7,(#REF!-Kapitalbedarfsplanung!#REF!+1),(#REF!-Kapitalbedarfsplanung!#REF!+1)*2))</f>
        <v>#REF!</v>
      </c>
      <c r="M105" s="409" t="e">
        <f>IF(M$75&lt;12-#REF!+1+Kapitalbedarfsplanung!#REF!-1,0,+#REF!/#REF!/IF(12-#REF!+1+Kapitalbedarfsplanung!#REF!-1&lt;7,(#REF!-Kapitalbedarfsplanung!#REF!+1),(#REF!-Kapitalbedarfsplanung!#REF!+1)*2))</f>
        <v>#REF!</v>
      </c>
      <c r="N105" s="409" t="e">
        <f>IF(N$75&lt;12-#REF!+1+Kapitalbedarfsplanung!#REF!-1,0,+#REF!/#REF!/IF(12-#REF!+1+Kapitalbedarfsplanung!#REF!-1&lt;7,(#REF!-Kapitalbedarfsplanung!#REF!+1),(#REF!-Kapitalbedarfsplanung!#REF!+1)*2))</f>
        <v>#REF!</v>
      </c>
      <c r="O105" s="415" t="e">
        <f>IF(O$75&lt;12-#REF!+1+Kapitalbedarfsplanung!#REF!-1,0,+#REF!/#REF!/IF(12-#REF!+1+Kapitalbedarfsplanung!#REF!-1&lt;7,(#REF!-Kapitalbedarfsplanung!#REF!+1),(#REF!-Kapitalbedarfsplanung!#REF!+1)*2))</f>
        <v>#REF!</v>
      </c>
      <c r="P105" s="414" t="e">
        <f>IF((12-#REF!+1+Kapitalbedarfsplanung!#REF!-1)&lt;13,#REF!/#REF!/12,IF(P$75&lt;(12-#REF!+1+Kapitalbedarfsplanung!#REF!-1),0,IF((12-#REF!+1+Kapitalbedarfsplanung!#REF!-1)&lt;19,#REF!/#REF!/(24-(12-#REF!+1+Kapitalbedarfsplanung!#REF!-1-1)),#REF!/#REF!/(24-(12-#REF!+1+Kapitalbedarfsplanung!#REF!-1-1))/2)))</f>
        <v>#REF!</v>
      </c>
      <c r="Q105" s="409" t="e">
        <f>IF((12-#REF!+1+Kapitalbedarfsplanung!#REF!-1)&lt;13,#REF!/#REF!/12,IF(Q$75&lt;(12-#REF!+1+Kapitalbedarfsplanung!#REF!-1),0,IF((12-#REF!+1+Kapitalbedarfsplanung!#REF!-1)&lt;19,#REF!/#REF!/(24-(12-#REF!+1+Kapitalbedarfsplanung!#REF!-1-1)),#REF!/#REF!/(24-(12-#REF!+1+Kapitalbedarfsplanung!#REF!-1-1))/2)))</f>
        <v>#REF!</v>
      </c>
      <c r="R105" s="409" t="e">
        <f>IF((12-#REF!+1+Kapitalbedarfsplanung!#REF!-1)&lt;13,#REF!/#REF!/12,IF(R$75&lt;(12-#REF!+1+Kapitalbedarfsplanung!#REF!-1),0,IF((12-#REF!+1+Kapitalbedarfsplanung!#REF!-1)&lt;19,#REF!/#REF!/(24-(12-#REF!+1+Kapitalbedarfsplanung!#REF!-1-1)),#REF!/#REF!/(24-(12-#REF!+1+Kapitalbedarfsplanung!#REF!-1-1))/2)))</f>
        <v>#REF!</v>
      </c>
      <c r="S105" s="409" t="e">
        <f>IF((12-#REF!+1+Kapitalbedarfsplanung!#REF!-1)&lt;13,#REF!/#REF!/12,IF(S$75&lt;(12-#REF!+1+Kapitalbedarfsplanung!#REF!-1),0,IF((12-#REF!+1+Kapitalbedarfsplanung!#REF!-1)&lt;19,#REF!/#REF!/(24-(12-#REF!+1+Kapitalbedarfsplanung!#REF!-1-1)),#REF!/#REF!/(24-(12-#REF!+1+Kapitalbedarfsplanung!#REF!-1-1))/2)))</f>
        <v>#REF!</v>
      </c>
      <c r="T105" s="409" t="e">
        <f>IF((12-#REF!+1+Kapitalbedarfsplanung!#REF!-1)&lt;13,#REF!/#REF!/12,IF(T$75&lt;(12-#REF!+1+Kapitalbedarfsplanung!#REF!-1),0,IF((12-#REF!+1+Kapitalbedarfsplanung!#REF!-1)&lt;19,#REF!/#REF!/(24-(12-#REF!+1+Kapitalbedarfsplanung!#REF!-1-1)),#REF!/#REF!/(24-(12-#REF!+1+Kapitalbedarfsplanung!#REF!-1-1))/2)))</f>
        <v>#REF!</v>
      </c>
      <c r="U105" s="409" t="e">
        <f>IF((12-#REF!+1+Kapitalbedarfsplanung!#REF!-1)&lt;13,#REF!/#REF!/12,IF(U$75&lt;(12-#REF!+1+Kapitalbedarfsplanung!#REF!-1),0,IF((12-#REF!+1+Kapitalbedarfsplanung!#REF!-1)&lt;19,#REF!/#REF!/(24-(12-#REF!+1+Kapitalbedarfsplanung!#REF!-1-1)),#REF!/#REF!/(24-(12-#REF!+1+Kapitalbedarfsplanung!#REF!-1-1))/2)))</f>
        <v>#REF!</v>
      </c>
      <c r="V105" s="409" t="e">
        <f>IF((12-#REF!+1+Kapitalbedarfsplanung!#REF!-1)&lt;13,#REF!/#REF!/12,IF(V$75&lt;(12-#REF!+1+Kapitalbedarfsplanung!#REF!-1),0,IF((12-#REF!+1+Kapitalbedarfsplanung!#REF!-1)&lt;19,#REF!/#REF!/(24-(12-#REF!+1+Kapitalbedarfsplanung!#REF!-1-1)),#REF!/#REF!/(24-(12-#REF!+1+Kapitalbedarfsplanung!#REF!-1-1))/2)))</f>
        <v>#REF!</v>
      </c>
      <c r="W105" s="409" t="e">
        <f>IF((12-#REF!+1+Kapitalbedarfsplanung!#REF!-1)&lt;13,#REF!/#REF!/12,IF(W$75&lt;(12-#REF!+1+Kapitalbedarfsplanung!#REF!-1),0,IF((12-#REF!+1+Kapitalbedarfsplanung!#REF!-1)&lt;19,#REF!/#REF!/(24-(12-#REF!+1+Kapitalbedarfsplanung!#REF!-1-1)),#REF!/#REF!/(24-(12-#REF!+1+Kapitalbedarfsplanung!#REF!-1-1))/2)))</f>
        <v>#REF!</v>
      </c>
      <c r="X105" s="409" t="e">
        <f>IF((12-#REF!+1+Kapitalbedarfsplanung!#REF!-1)&lt;13,#REF!/#REF!/12,IF(X$75&lt;(12-#REF!+1+Kapitalbedarfsplanung!#REF!-1),0,IF((12-#REF!+1+Kapitalbedarfsplanung!#REF!-1)&lt;19,#REF!/#REF!/(24-(12-#REF!+1+Kapitalbedarfsplanung!#REF!-1-1)),#REF!/#REF!/(24-(12-#REF!+1+Kapitalbedarfsplanung!#REF!-1-1))/2)))</f>
        <v>#REF!</v>
      </c>
      <c r="Y105" s="409" t="e">
        <f>IF((12-#REF!+1+Kapitalbedarfsplanung!#REF!-1)&lt;13,#REF!/#REF!/12,IF(Y$75&lt;(12-#REF!+1+Kapitalbedarfsplanung!#REF!-1),0,IF((12-#REF!+1+Kapitalbedarfsplanung!#REF!-1)&lt;19,#REF!/#REF!/(24-(12-#REF!+1+Kapitalbedarfsplanung!#REF!-1-1)),#REF!/#REF!/(24-(12-#REF!+1+Kapitalbedarfsplanung!#REF!-1-1))/2)))</f>
        <v>#REF!</v>
      </c>
      <c r="Z105" s="409" t="e">
        <f>IF((12-#REF!+1+Kapitalbedarfsplanung!#REF!-1)&lt;13,#REF!/#REF!/12,IF(Z$75&lt;(12-#REF!+1+Kapitalbedarfsplanung!#REF!-1),0,IF((12-#REF!+1+Kapitalbedarfsplanung!#REF!-1)&lt;19,#REF!/#REF!/(24-(12-#REF!+1+Kapitalbedarfsplanung!#REF!-1-1)),#REF!/#REF!/(24-(12-#REF!+1+Kapitalbedarfsplanung!#REF!-1-1))/2)))</f>
        <v>#REF!</v>
      </c>
      <c r="AA105" s="415" t="e">
        <f>IF((12-#REF!+1+Kapitalbedarfsplanung!#REF!-1)&lt;13,#REF!/#REF!/12,IF(AA$75&lt;(12-#REF!+1+Kapitalbedarfsplanung!#REF!-1),0,IF((12-#REF!+1+Kapitalbedarfsplanung!#REF!-1)&lt;19,#REF!/#REF!/(24-(12-#REF!+1+Kapitalbedarfsplanung!#REF!-1-1)),#REF!/#REF!/(24-(12-#REF!+1+Kapitalbedarfsplanung!#REF!-1-1))/2)))</f>
        <v>#REF!</v>
      </c>
      <c r="AB105" s="414" t="e">
        <f>IF((12-#REF!+1+Kapitalbedarfsplanung!#REF!-1)&lt;25,#REF!/#REF!/12,IF(AB$75&lt;(12-#REF!+1+Kapitalbedarfsplanung!#REF!-1),0,IF((12-#REF!+1+Kapitalbedarfsplanung!#REF!-1)&lt;31,#REF!/#REF!/(36-(12-#REF!+1+Kapitalbedarfsplanung!#REF!-1-1)),#REF!/#REF!/(36-(12-#REF!+1+Kapitalbedarfsplanung!#REF!-1-1))/2)))</f>
        <v>#REF!</v>
      </c>
      <c r="AC105" s="409" t="e">
        <f>IF((12-#REF!+1+Kapitalbedarfsplanung!#REF!-1)&lt;25,#REF!/#REF!/12,IF(AC$75&lt;(12-#REF!+1+Kapitalbedarfsplanung!#REF!-1),0,IF((12-#REF!+1+Kapitalbedarfsplanung!#REF!-1)&lt;31,#REF!/#REF!/(36-(12-#REF!+1+Kapitalbedarfsplanung!#REF!-1-1)),#REF!/#REF!/(36-(12-#REF!+1+Kapitalbedarfsplanung!#REF!-1-1))/2)))</f>
        <v>#REF!</v>
      </c>
      <c r="AD105" s="409" t="e">
        <f>IF((12-#REF!+1+Kapitalbedarfsplanung!#REF!-1)&lt;25,#REF!/#REF!/12,IF(AD$75&lt;(12-#REF!+1+Kapitalbedarfsplanung!#REF!-1),0,IF((12-#REF!+1+Kapitalbedarfsplanung!#REF!-1)&lt;31,#REF!/#REF!/(36-(12-#REF!+1+Kapitalbedarfsplanung!#REF!-1-1)),#REF!/#REF!/(36-(12-#REF!+1+Kapitalbedarfsplanung!#REF!-1-1))/2)))</f>
        <v>#REF!</v>
      </c>
      <c r="AE105" s="409" t="e">
        <f>IF((12-#REF!+1+Kapitalbedarfsplanung!#REF!-1)&lt;25,#REF!/#REF!/12,IF(AE$75&lt;(12-#REF!+1+Kapitalbedarfsplanung!#REF!-1),0,IF((12-#REF!+1+Kapitalbedarfsplanung!#REF!-1)&lt;31,#REF!/#REF!/(36-(12-#REF!+1+Kapitalbedarfsplanung!#REF!-1-1)),#REF!/#REF!/(36-(12-#REF!+1+Kapitalbedarfsplanung!#REF!-1-1))/2)))</f>
        <v>#REF!</v>
      </c>
      <c r="AF105" s="409" t="e">
        <f>IF((12-#REF!+1+Kapitalbedarfsplanung!#REF!-1)&lt;25,#REF!/#REF!/12,IF(AF$75&lt;(12-#REF!+1+Kapitalbedarfsplanung!#REF!-1),0,IF((12-#REF!+1+Kapitalbedarfsplanung!#REF!-1)&lt;31,#REF!/#REF!/(36-(12-#REF!+1+Kapitalbedarfsplanung!#REF!-1-1)),#REF!/#REF!/(36-(12-#REF!+1+Kapitalbedarfsplanung!#REF!-1-1))/2)))</f>
        <v>#REF!</v>
      </c>
      <c r="AG105" s="409" t="e">
        <f>IF((12-#REF!+1+Kapitalbedarfsplanung!#REF!-1)&lt;25,#REF!/#REF!/12,IF(AG$75&lt;(12-#REF!+1+Kapitalbedarfsplanung!#REF!-1),0,IF((12-#REF!+1+Kapitalbedarfsplanung!#REF!-1)&lt;31,#REF!/#REF!/(36-(12-#REF!+1+Kapitalbedarfsplanung!#REF!-1-1)),#REF!/#REF!/(36-(12-#REF!+1+Kapitalbedarfsplanung!#REF!-1-1))/2)))</f>
        <v>#REF!</v>
      </c>
      <c r="AH105" s="409" t="e">
        <f>IF((12-#REF!+1+Kapitalbedarfsplanung!#REF!-1)&lt;25,#REF!/#REF!/12,IF(AH$75&lt;(12-#REF!+1+Kapitalbedarfsplanung!#REF!-1),0,IF((12-#REF!+1+Kapitalbedarfsplanung!#REF!-1)&lt;31,#REF!/#REF!/(36-(12-#REF!+1+Kapitalbedarfsplanung!#REF!-1-1)),#REF!/#REF!/(36-(12-#REF!+1+Kapitalbedarfsplanung!#REF!-1-1))/2)))</f>
        <v>#REF!</v>
      </c>
      <c r="AI105" s="409" t="e">
        <f>IF((12-#REF!+1+Kapitalbedarfsplanung!#REF!-1)&lt;25,#REF!/#REF!/12,IF(AI$75&lt;(12-#REF!+1+Kapitalbedarfsplanung!#REF!-1),0,IF((12-#REF!+1+Kapitalbedarfsplanung!#REF!-1)&lt;31,#REF!/#REF!/(36-(12-#REF!+1+Kapitalbedarfsplanung!#REF!-1-1)),#REF!/#REF!/(36-(12-#REF!+1+Kapitalbedarfsplanung!#REF!-1-1))/2)))</f>
        <v>#REF!</v>
      </c>
      <c r="AJ105" s="409" t="e">
        <f>IF((12-#REF!+1+Kapitalbedarfsplanung!#REF!-1)&lt;25,#REF!/#REF!/12,IF(AJ$75&lt;(12-#REF!+1+Kapitalbedarfsplanung!#REF!-1),0,IF((12-#REF!+1+Kapitalbedarfsplanung!#REF!-1)&lt;31,#REF!/#REF!/(36-(12-#REF!+1+Kapitalbedarfsplanung!#REF!-1-1)),#REF!/#REF!/(36-(12-#REF!+1+Kapitalbedarfsplanung!#REF!-1-1))/2)))</f>
        <v>#REF!</v>
      </c>
      <c r="AK105" s="409" t="e">
        <f>IF((12-#REF!+1+Kapitalbedarfsplanung!#REF!-1)&lt;25,#REF!/#REF!/12,IF(AK$75&lt;(12-#REF!+1+Kapitalbedarfsplanung!#REF!-1),0,IF((12-#REF!+1+Kapitalbedarfsplanung!#REF!-1)&lt;31,#REF!/#REF!/(36-(12-#REF!+1+Kapitalbedarfsplanung!#REF!-1-1)),#REF!/#REF!/(36-(12-#REF!+1+Kapitalbedarfsplanung!#REF!-1-1))/2)))</f>
        <v>#REF!</v>
      </c>
      <c r="AL105" s="409" t="e">
        <f>IF((12-#REF!+1+Kapitalbedarfsplanung!#REF!-1)&lt;25,#REF!/#REF!/12,IF(AL$75&lt;(12-#REF!+1+Kapitalbedarfsplanung!#REF!-1),0,IF((12-#REF!+1+Kapitalbedarfsplanung!#REF!-1)&lt;31,#REF!/#REF!/(36-(12-#REF!+1+Kapitalbedarfsplanung!#REF!-1-1)),#REF!/#REF!/(36-(12-#REF!+1+Kapitalbedarfsplanung!#REF!-1-1))/2)))</f>
        <v>#REF!</v>
      </c>
      <c r="AM105" s="415" t="e">
        <f>IF((12-#REF!+1+Kapitalbedarfsplanung!#REF!-1)&lt;25,#REF!/#REF!/12,IF(AM$75&lt;(12-#REF!+1+Kapitalbedarfsplanung!#REF!-1),0,IF((12-#REF!+1+Kapitalbedarfsplanung!#REF!-1)&lt;31,#REF!/#REF!/(36-(12-#REF!+1+Kapitalbedarfsplanung!#REF!-1-1)),#REF!/#REF!/(36-(12-#REF!+1+Kapitalbedarfsplanung!#REF!-1-1))/2)))</f>
        <v>#REF!</v>
      </c>
    </row>
    <row r="106" spans="2:39" ht="15.75">
      <c r="B106" s="24" t="s">
        <v>11</v>
      </c>
      <c r="C106" s="391"/>
      <c r="D106" s="414" t="e">
        <f>IF(D$75&lt;12-#REF!+1+Kapitalbedarfsplanung!#REF!-1,0,+#REF!/#REF!/IF(12-#REF!+1+Kapitalbedarfsplanung!#REF!-1&lt;7,(#REF!-Kapitalbedarfsplanung!#REF!+1),(#REF!-Kapitalbedarfsplanung!#REF!+1)*2))</f>
        <v>#REF!</v>
      </c>
      <c r="E106" s="409" t="e">
        <f>IF(E$75&lt;12-#REF!+1+Kapitalbedarfsplanung!#REF!-1,0,+#REF!/#REF!/IF(12-#REF!+1+Kapitalbedarfsplanung!#REF!-1&lt;7,(#REF!-Kapitalbedarfsplanung!#REF!+1),(#REF!-Kapitalbedarfsplanung!#REF!+1)*2))</f>
        <v>#REF!</v>
      </c>
      <c r="F106" s="409" t="e">
        <f>IF(F$75&lt;12-#REF!+1+Kapitalbedarfsplanung!#REF!-1,0,+#REF!/#REF!/IF(12-#REF!+1+Kapitalbedarfsplanung!#REF!-1&lt;7,(#REF!-Kapitalbedarfsplanung!#REF!+1),(#REF!-Kapitalbedarfsplanung!#REF!+1)*2))</f>
        <v>#REF!</v>
      </c>
      <c r="G106" s="409" t="e">
        <f>IF(G$75&lt;12-#REF!+1+Kapitalbedarfsplanung!#REF!-1,0,+#REF!/#REF!/IF(12-#REF!+1+Kapitalbedarfsplanung!#REF!-1&lt;7,(#REF!-Kapitalbedarfsplanung!#REF!+1),(#REF!-Kapitalbedarfsplanung!#REF!+1)*2))</f>
        <v>#REF!</v>
      </c>
      <c r="H106" s="409" t="e">
        <f>IF(H$75&lt;12-#REF!+1+Kapitalbedarfsplanung!#REF!-1,0,+#REF!/#REF!/IF(12-#REF!+1+Kapitalbedarfsplanung!#REF!-1&lt;7,(#REF!-Kapitalbedarfsplanung!#REF!+1),(#REF!-Kapitalbedarfsplanung!#REF!+1)*2))</f>
        <v>#REF!</v>
      </c>
      <c r="I106" s="409" t="e">
        <f>IF(I$75&lt;12-#REF!+1+Kapitalbedarfsplanung!#REF!-1,0,+#REF!/#REF!/IF(12-#REF!+1+Kapitalbedarfsplanung!#REF!-1&lt;7,(#REF!-Kapitalbedarfsplanung!#REF!+1),(#REF!-Kapitalbedarfsplanung!#REF!+1)*2))</f>
        <v>#REF!</v>
      </c>
      <c r="J106" s="409" t="e">
        <f>IF(J$75&lt;12-#REF!+1+Kapitalbedarfsplanung!#REF!-1,0,+#REF!/#REF!/IF(12-#REF!+1+Kapitalbedarfsplanung!#REF!-1&lt;7,(#REF!-Kapitalbedarfsplanung!#REF!+1),(#REF!-Kapitalbedarfsplanung!#REF!+1)*2))</f>
        <v>#REF!</v>
      </c>
      <c r="K106" s="409" t="e">
        <f>IF(K$75&lt;12-#REF!+1+Kapitalbedarfsplanung!#REF!-1,0,+#REF!/#REF!/IF(12-#REF!+1+Kapitalbedarfsplanung!#REF!-1&lt;7,(#REF!-Kapitalbedarfsplanung!#REF!+1),(#REF!-Kapitalbedarfsplanung!#REF!+1)*2))</f>
        <v>#REF!</v>
      </c>
      <c r="L106" s="409" t="e">
        <f>IF(L$75&lt;12-#REF!+1+Kapitalbedarfsplanung!#REF!-1,0,+#REF!/#REF!/IF(12-#REF!+1+Kapitalbedarfsplanung!#REF!-1&lt;7,(#REF!-Kapitalbedarfsplanung!#REF!+1),(#REF!-Kapitalbedarfsplanung!#REF!+1)*2))</f>
        <v>#REF!</v>
      </c>
      <c r="M106" s="409" t="e">
        <f>IF(M$75&lt;12-#REF!+1+Kapitalbedarfsplanung!#REF!-1,0,+#REF!/#REF!/IF(12-#REF!+1+Kapitalbedarfsplanung!#REF!-1&lt;7,(#REF!-Kapitalbedarfsplanung!#REF!+1),(#REF!-Kapitalbedarfsplanung!#REF!+1)*2))</f>
        <v>#REF!</v>
      </c>
      <c r="N106" s="409" t="e">
        <f>IF(N$75&lt;12-#REF!+1+Kapitalbedarfsplanung!#REF!-1,0,+#REF!/#REF!/IF(12-#REF!+1+Kapitalbedarfsplanung!#REF!-1&lt;7,(#REF!-Kapitalbedarfsplanung!#REF!+1),(#REF!-Kapitalbedarfsplanung!#REF!+1)*2))</f>
        <v>#REF!</v>
      </c>
      <c r="O106" s="415" t="e">
        <f>IF(O$75&lt;12-#REF!+1+Kapitalbedarfsplanung!#REF!-1,0,+#REF!/#REF!/IF(12-#REF!+1+Kapitalbedarfsplanung!#REF!-1&lt;7,(#REF!-Kapitalbedarfsplanung!#REF!+1),(#REF!-Kapitalbedarfsplanung!#REF!+1)*2))</f>
        <v>#REF!</v>
      </c>
      <c r="P106" s="414" t="e">
        <f>IF((12-#REF!+1+Kapitalbedarfsplanung!#REF!-1)&lt;13,#REF!/#REF!/12,IF(P$75&lt;(12-#REF!+1+Kapitalbedarfsplanung!#REF!-1),0,IF((12-#REF!+1+Kapitalbedarfsplanung!#REF!-1)&lt;19,#REF!/#REF!/(24-(12-#REF!+1+Kapitalbedarfsplanung!#REF!-1-1)),#REF!/#REF!/(24-(12-#REF!+1+Kapitalbedarfsplanung!#REF!-1-1))/2)))</f>
        <v>#REF!</v>
      </c>
      <c r="Q106" s="409" t="e">
        <f>IF((12-#REF!+1+Kapitalbedarfsplanung!#REF!-1)&lt;13,#REF!/#REF!/12,IF(Q$75&lt;(12-#REF!+1+Kapitalbedarfsplanung!#REF!-1),0,IF((12-#REF!+1+Kapitalbedarfsplanung!#REF!-1)&lt;19,#REF!/#REF!/(24-(12-#REF!+1+Kapitalbedarfsplanung!#REF!-1-1)),#REF!/#REF!/(24-(12-#REF!+1+Kapitalbedarfsplanung!#REF!-1-1))/2)))</f>
        <v>#REF!</v>
      </c>
      <c r="R106" s="409" t="e">
        <f>IF((12-#REF!+1+Kapitalbedarfsplanung!#REF!-1)&lt;13,#REF!/#REF!/12,IF(R$75&lt;(12-#REF!+1+Kapitalbedarfsplanung!#REF!-1),0,IF((12-#REF!+1+Kapitalbedarfsplanung!#REF!-1)&lt;19,#REF!/#REF!/(24-(12-#REF!+1+Kapitalbedarfsplanung!#REF!-1-1)),#REF!/#REF!/(24-(12-#REF!+1+Kapitalbedarfsplanung!#REF!-1-1))/2)))</f>
        <v>#REF!</v>
      </c>
      <c r="S106" s="409" t="e">
        <f>IF((12-#REF!+1+Kapitalbedarfsplanung!#REF!-1)&lt;13,#REF!/#REF!/12,IF(S$75&lt;(12-#REF!+1+Kapitalbedarfsplanung!#REF!-1),0,IF((12-#REF!+1+Kapitalbedarfsplanung!#REF!-1)&lt;19,#REF!/#REF!/(24-(12-#REF!+1+Kapitalbedarfsplanung!#REF!-1-1)),#REF!/#REF!/(24-(12-#REF!+1+Kapitalbedarfsplanung!#REF!-1-1))/2)))</f>
        <v>#REF!</v>
      </c>
      <c r="T106" s="409" t="e">
        <f>IF((12-#REF!+1+Kapitalbedarfsplanung!#REF!-1)&lt;13,#REF!/#REF!/12,IF(T$75&lt;(12-#REF!+1+Kapitalbedarfsplanung!#REF!-1),0,IF((12-#REF!+1+Kapitalbedarfsplanung!#REF!-1)&lt;19,#REF!/#REF!/(24-(12-#REF!+1+Kapitalbedarfsplanung!#REF!-1-1)),#REF!/#REF!/(24-(12-#REF!+1+Kapitalbedarfsplanung!#REF!-1-1))/2)))</f>
        <v>#REF!</v>
      </c>
      <c r="U106" s="409" t="e">
        <f>IF((12-#REF!+1+Kapitalbedarfsplanung!#REF!-1)&lt;13,#REF!/#REF!/12,IF(U$75&lt;(12-#REF!+1+Kapitalbedarfsplanung!#REF!-1),0,IF((12-#REF!+1+Kapitalbedarfsplanung!#REF!-1)&lt;19,#REF!/#REF!/(24-(12-#REF!+1+Kapitalbedarfsplanung!#REF!-1-1)),#REF!/#REF!/(24-(12-#REF!+1+Kapitalbedarfsplanung!#REF!-1-1))/2)))</f>
        <v>#REF!</v>
      </c>
      <c r="V106" s="409" t="e">
        <f>IF((12-#REF!+1+Kapitalbedarfsplanung!#REF!-1)&lt;13,#REF!/#REF!/12,IF(V$75&lt;(12-#REF!+1+Kapitalbedarfsplanung!#REF!-1),0,IF((12-#REF!+1+Kapitalbedarfsplanung!#REF!-1)&lt;19,#REF!/#REF!/(24-(12-#REF!+1+Kapitalbedarfsplanung!#REF!-1-1)),#REF!/#REF!/(24-(12-#REF!+1+Kapitalbedarfsplanung!#REF!-1-1))/2)))</f>
        <v>#REF!</v>
      </c>
      <c r="W106" s="409" t="e">
        <f>IF((12-#REF!+1+Kapitalbedarfsplanung!#REF!-1)&lt;13,#REF!/#REF!/12,IF(W$75&lt;(12-#REF!+1+Kapitalbedarfsplanung!#REF!-1),0,IF((12-#REF!+1+Kapitalbedarfsplanung!#REF!-1)&lt;19,#REF!/#REF!/(24-(12-#REF!+1+Kapitalbedarfsplanung!#REF!-1-1)),#REF!/#REF!/(24-(12-#REF!+1+Kapitalbedarfsplanung!#REF!-1-1))/2)))</f>
        <v>#REF!</v>
      </c>
      <c r="X106" s="409" t="e">
        <f>IF((12-#REF!+1+Kapitalbedarfsplanung!#REF!-1)&lt;13,#REF!/#REF!/12,IF(X$75&lt;(12-#REF!+1+Kapitalbedarfsplanung!#REF!-1),0,IF((12-#REF!+1+Kapitalbedarfsplanung!#REF!-1)&lt;19,#REF!/#REF!/(24-(12-#REF!+1+Kapitalbedarfsplanung!#REF!-1-1)),#REF!/#REF!/(24-(12-#REF!+1+Kapitalbedarfsplanung!#REF!-1-1))/2)))</f>
        <v>#REF!</v>
      </c>
      <c r="Y106" s="409" t="e">
        <f>IF((12-#REF!+1+Kapitalbedarfsplanung!#REF!-1)&lt;13,#REF!/#REF!/12,IF(Y$75&lt;(12-#REF!+1+Kapitalbedarfsplanung!#REF!-1),0,IF((12-#REF!+1+Kapitalbedarfsplanung!#REF!-1)&lt;19,#REF!/#REF!/(24-(12-#REF!+1+Kapitalbedarfsplanung!#REF!-1-1)),#REF!/#REF!/(24-(12-#REF!+1+Kapitalbedarfsplanung!#REF!-1-1))/2)))</f>
        <v>#REF!</v>
      </c>
      <c r="Z106" s="409" t="e">
        <f>IF((12-#REF!+1+Kapitalbedarfsplanung!#REF!-1)&lt;13,#REF!/#REF!/12,IF(Z$75&lt;(12-#REF!+1+Kapitalbedarfsplanung!#REF!-1),0,IF((12-#REF!+1+Kapitalbedarfsplanung!#REF!-1)&lt;19,#REF!/#REF!/(24-(12-#REF!+1+Kapitalbedarfsplanung!#REF!-1-1)),#REF!/#REF!/(24-(12-#REF!+1+Kapitalbedarfsplanung!#REF!-1-1))/2)))</f>
        <v>#REF!</v>
      </c>
      <c r="AA106" s="415" t="e">
        <f>IF((12-#REF!+1+Kapitalbedarfsplanung!#REF!-1)&lt;13,#REF!/#REF!/12,IF(AA$75&lt;(12-#REF!+1+Kapitalbedarfsplanung!#REF!-1),0,IF((12-#REF!+1+Kapitalbedarfsplanung!#REF!-1)&lt;19,#REF!/#REF!/(24-(12-#REF!+1+Kapitalbedarfsplanung!#REF!-1-1)),#REF!/#REF!/(24-(12-#REF!+1+Kapitalbedarfsplanung!#REF!-1-1))/2)))</f>
        <v>#REF!</v>
      </c>
      <c r="AB106" s="414" t="e">
        <f>IF((12-#REF!+1+Kapitalbedarfsplanung!#REF!-1)&lt;25,#REF!/#REF!/12,IF(AB$75&lt;(12-#REF!+1+Kapitalbedarfsplanung!#REF!-1),0,IF((12-#REF!+1+Kapitalbedarfsplanung!#REF!-1)&lt;31,#REF!/#REF!/(36-(12-#REF!+1+Kapitalbedarfsplanung!#REF!-1-1)),#REF!/#REF!/(36-(12-#REF!+1+Kapitalbedarfsplanung!#REF!-1-1))/2)))</f>
        <v>#REF!</v>
      </c>
      <c r="AC106" s="409" t="e">
        <f>IF((12-#REF!+1+Kapitalbedarfsplanung!#REF!-1)&lt;25,#REF!/#REF!/12,IF(AC$75&lt;(12-#REF!+1+Kapitalbedarfsplanung!#REF!-1),0,IF((12-#REF!+1+Kapitalbedarfsplanung!#REF!-1)&lt;31,#REF!/#REF!/(36-(12-#REF!+1+Kapitalbedarfsplanung!#REF!-1-1)),#REF!/#REF!/(36-(12-#REF!+1+Kapitalbedarfsplanung!#REF!-1-1))/2)))</f>
        <v>#REF!</v>
      </c>
      <c r="AD106" s="409" t="e">
        <f>IF((12-#REF!+1+Kapitalbedarfsplanung!#REF!-1)&lt;25,#REF!/#REF!/12,IF(AD$75&lt;(12-#REF!+1+Kapitalbedarfsplanung!#REF!-1),0,IF((12-#REF!+1+Kapitalbedarfsplanung!#REF!-1)&lt;31,#REF!/#REF!/(36-(12-#REF!+1+Kapitalbedarfsplanung!#REF!-1-1)),#REF!/#REF!/(36-(12-#REF!+1+Kapitalbedarfsplanung!#REF!-1-1))/2)))</f>
        <v>#REF!</v>
      </c>
      <c r="AE106" s="409" t="e">
        <f>IF((12-#REF!+1+Kapitalbedarfsplanung!#REF!-1)&lt;25,#REF!/#REF!/12,IF(AE$75&lt;(12-#REF!+1+Kapitalbedarfsplanung!#REF!-1),0,IF((12-#REF!+1+Kapitalbedarfsplanung!#REF!-1)&lt;31,#REF!/#REF!/(36-(12-#REF!+1+Kapitalbedarfsplanung!#REF!-1-1)),#REF!/#REF!/(36-(12-#REF!+1+Kapitalbedarfsplanung!#REF!-1-1))/2)))</f>
        <v>#REF!</v>
      </c>
      <c r="AF106" s="409" t="e">
        <f>IF((12-#REF!+1+Kapitalbedarfsplanung!#REF!-1)&lt;25,#REF!/#REF!/12,IF(AF$75&lt;(12-#REF!+1+Kapitalbedarfsplanung!#REF!-1),0,IF((12-#REF!+1+Kapitalbedarfsplanung!#REF!-1)&lt;31,#REF!/#REF!/(36-(12-#REF!+1+Kapitalbedarfsplanung!#REF!-1-1)),#REF!/#REF!/(36-(12-#REF!+1+Kapitalbedarfsplanung!#REF!-1-1))/2)))</f>
        <v>#REF!</v>
      </c>
      <c r="AG106" s="409" t="e">
        <f>IF((12-#REF!+1+Kapitalbedarfsplanung!#REF!-1)&lt;25,#REF!/#REF!/12,IF(AG$75&lt;(12-#REF!+1+Kapitalbedarfsplanung!#REF!-1),0,IF((12-#REF!+1+Kapitalbedarfsplanung!#REF!-1)&lt;31,#REF!/#REF!/(36-(12-#REF!+1+Kapitalbedarfsplanung!#REF!-1-1)),#REF!/#REF!/(36-(12-#REF!+1+Kapitalbedarfsplanung!#REF!-1-1))/2)))</f>
        <v>#REF!</v>
      </c>
      <c r="AH106" s="409" t="e">
        <f>IF((12-#REF!+1+Kapitalbedarfsplanung!#REF!-1)&lt;25,#REF!/#REF!/12,IF(AH$75&lt;(12-#REF!+1+Kapitalbedarfsplanung!#REF!-1),0,IF((12-#REF!+1+Kapitalbedarfsplanung!#REF!-1)&lt;31,#REF!/#REF!/(36-(12-#REF!+1+Kapitalbedarfsplanung!#REF!-1-1)),#REF!/#REF!/(36-(12-#REF!+1+Kapitalbedarfsplanung!#REF!-1-1))/2)))</f>
        <v>#REF!</v>
      </c>
      <c r="AI106" s="409" t="e">
        <f>IF((12-#REF!+1+Kapitalbedarfsplanung!#REF!-1)&lt;25,#REF!/#REF!/12,IF(AI$75&lt;(12-#REF!+1+Kapitalbedarfsplanung!#REF!-1),0,IF((12-#REF!+1+Kapitalbedarfsplanung!#REF!-1)&lt;31,#REF!/#REF!/(36-(12-#REF!+1+Kapitalbedarfsplanung!#REF!-1-1)),#REF!/#REF!/(36-(12-#REF!+1+Kapitalbedarfsplanung!#REF!-1-1))/2)))</f>
        <v>#REF!</v>
      </c>
      <c r="AJ106" s="409" t="e">
        <f>IF((12-#REF!+1+Kapitalbedarfsplanung!#REF!-1)&lt;25,#REF!/#REF!/12,IF(AJ$75&lt;(12-#REF!+1+Kapitalbedarfsplanung!#REF!-1),0,IF((12-#REF!+1+Kapitalbedarfsplanung!#REF!-1)&lt;31,#REF!/#REF!/(36-(12-#REF!+1+Kapitalbedarfsplanung!#REF!-1-1)),#REF!/#REF!/(36-(12-#REF!+1+Kapitalbedarfsplanung!#REF!-1-1))/2)))</f>
        <v>#REF!</v>
      </c>
      <c r="AK106" s="409" t="e">
        <f>IF((12-#REF!+1+Kapitalbedarfsplanung!#REF!-1)&lt;25,#REF!/#REF!/12,IF(AK$75&lt;(12-#REF!+1+Kapitalbedarfsplanung!#REF!-1),0,IF((12-#REF!+1+Kapitalbedarfsplanung!#REF!-1)&lt;31,#REF!/#REF!/(36-(12-#REF!+1+Kapitalbedarfsplanung!#REF!-1-1)),#REF!/#REF!/(36-(12-#REF!+1+Kapitalbedarfsplanung!#REF!-1-1))/2)))</f>
        <v>#REF!</v>
      </c>
      <c r="AL106" s="409" t="e">
        <f>IF((12-#REF!+1+Kapitalbedarfsplanung!#REF!-1)&lt;25,#REF!/#REF!/12,IF(AL$75&lt;(12-#REF!+1+Kapitalbedarfsplanung!#REF!-1),0,IF((12-#REF!+1+Kapitalbedarfsplanung!#REF!-1)&lt;31,#REF!/#REF!/(36-(12-#REF!+1+Kapitalbedarfsplanung!#REF!-1-1)),#REF!/#REF!/(36-(12-#REF!+1+Kapitalbedarfsplanung!#REF!-1-1))/2)))</f>
        <v>#REF!</v>
      </c>
      <c r="AM106" s="415" t="e">
        <f>IF((12-#REF!+1+Kapitalbedarfsplanung!#REF!-1)&lt;25,#REF!/#REF!/12,IF(AM$75&lt;(12-#REF!+1+Kapitalbedarfsplanung!#REF!-1),0,IF((12-#REF!+1+Kapitalbedarfsplanung!#REF!-1)&lt;31,#REF!/#REF!/(36-(12-#REF!+1+Kapitalbedarfsplanung!#REF!-1-1)),#REF!/#REF!/(36-(12-#REF!+1+Kapitalbedarfsplanung!#REF!-1-1))/2)))</f>
        <v>#REF!</v>
      </c>
    </row>
    <row r="107" spans="2:39" ht="15.75" hidden="1">
      <c r="B107" s="24"/>
      <c r="C107" s="391"/>
      <c r="D107" s="414"/>
      <c r="E107" s="423"/>
      <c r="F107" s="423"/>
      <c r="G107" s="423"/>
      <c r="H107" s="423"/>
      <c r="I107" s="423"/>
      <c r="J107" s="423"/>
      <c r="K107" s="423"/>
      <c r="L107" s="423"/>
      <c r="M107" s="423"/>
      <c r="N107" s="423"/>
      <c r="O107" s="431"/>
      <c r="P107" s="414"/>
      <c r="Q107" s="423"/>
      <c r="R107" s="423"/>
      <c r="S107" s="423"/>
      <c r="T107" s="423"/>
      <c r="U107" s="423"/>
      <c r="V107" s="423"/>
      <c r="W107" s="423"/>
      <c r="X107" s="423"/>
      <c r="Y107" s="423"/>
      <c r="Z107" s="423"/>
      <c r="AA107" s="431"/>
      <c r="AB107" s="414"/>
      <c r="AC107" s="423"/>
      <c r="AD107" s="423"/>
      <c r="AE107" s="423"/>
      <c r="AF107" s="423"/>
      <c r="AG107" s="423"/>
      <c r="AH107" s="423"/>
      <c r="AI107" s="423"/>
      <c r="AJ107" s="423"/>
      <c r="AK107" s="423"/>
      <c r="AL107" s="423"/>
      <c r="AM107" s="431"/>
    </row>
    <row r="108" spans="2:39" ht="15.75" hidden="1">
      <c r="B108" s="24"/>
      <c r="C108" s="391"/>
      <c r="D108" s="414"/>
      <c r="E108" s="423"/>
      <c r="F108" s="423"/>
      <c r="G108" s="423"/>
      <c r="H108" s="423"/>
      <c r="I108" s="423"/>
      <c r="J108" s="423"/>
      <c r="K108" s="423"/>
      <c r="L108" s="423"/>
      <c r="M108" s="423"/>
      <c r="N108" s="423"/>
      <c r="O108" s="431"/>
      <c r="P108" s="414"/>
      <c r="Q108" s="423"/>
      <c r="R108" s="423"/>
      <c r="S108" s="423"/>
      <c r="T108" s="423"/>
      <c r="U108" s="423"/>
      <c r="V108" s="423"/>
      <c r="W108" s="423"/>
      <c r="X108" s="423"/>
      <c r="Y108" s="423"/>
      <c r="Z108" s="423"/>
      <c r="AA108" s="431"/>
      <c r="AB108" s="414"/>
      <c r="AC108" s="423"/>
      <c r="AD108" s="423"/>
      <c r="AE108" s="423"/>
      <c r="AF108" s="423"/>
      <c r="AG108" s="423"/>
      <c r="AH108" s="423"/>
      <c r="AI108" s="423"/>
      <c r="AJ108" s="423"/>
      <c r="AK108" s="423"/>
      <c r="AL108" s="423"/>
      <c r="AM108" s="431"/>
    </row>
    <row r="109" spans="2:39" ht="15.75">
      <c r="B109" s="24" t="s">
        <v>156</v>
      </c>
      <c r="C109" s="391"/>
      <c r="D109" s="414" t="e">
        <f>IF(D$75&lt;12-#REF!+1+Kapitalbedarfsplanung!#REF!-1,0,+#REF!/#REF!/IF(12-#REF!+1+Kapitalbedarfsplanung!#REF!-1&lt;7,(#REF!-Kapitalbedarfsplanung!#REF!+1),(#REF!-Kapitalbedarfsplanung!#REF!+1)*2))</f>
        <v>#REF!</v>
      </c>
      <c r="E109" s="409" t="e">
        <f>IF(E$75&lt;12-#REF!+1+Kapitalbedarfsplanung!#REF!-1,0,+#REF!/#REF!/IF(12-#REF!+1+Kapitalbedarfsplanung!#REF!-1&lt;7,(#REF!-Kapitalbedarfsplanung!#REF!+1),(#REF!-Kapitalbedarfsplanung!#REF!+1)*2))</f>
        <v>#REF!</v>
      </c>
      <c r="F109" s="409" t="e">
        <f>IF(F$75&lt;12-#REF!+1+Kapitalbedarfsplanung!#REF!-1,0,+#REF!/#REF!/IF(12-#REF!+1+Kapitalbedarfsplanung!#REF!-1&lt;7,(#REF!-Kapitalbedarfsplanung!#REF!+1),(#REF!-Kapitalbedarfsplanung!#REF!+1)*2))</f>
        <v>#REF!</v>
      </c>
      <c r="G109" s="409" t="e">
        <f>IF(G$75&lt;12-#REF!+1+Kapitalbedarfsplanung!#REF!-1,0,+#REF!/#REF!/IF(12-#REF!+1+Kapitalbedarfsplanung!#REF!-1&lt;7,(#REF!-Kapitalbedarfsplanung!#REF!+1),(#REF!-Kapitalbedarfsplanung!#REF!+1)*2))</f>
        <v>#REF!</v>
      </c>
      <c r="H109" s="409" t="e">
        <f>IF(H$75&lt;12-#REF!+1+Kapitalbedarfsplanung!#REF!-1,0,+#REF!/#REF!/IF(12-#REF!+1+Kapitalbedarfsplanung!#REF!-1&lt;7,(#REF!-Kapitalbedarfsplanung!#REF!+1),(#REF!-Kapitalbedarfsplanung!#REF!+1)*2))</f>
        <v>#REF!</v>
      </c>
      <c r="I109" s="409" t="e">
        <f>IF(I$75&lt;12-#REF!+1+Kapitalbedarfsplanung!#REF!-1,0,+#REF!/#REF!/IF(12-#REF!+1+Kapitalbedarfsplanung!#REF!-1&lt;7,(#REF!-Kapitalbedarfsplanung!#REF!+1),(#REF!-Kapitalbedarfsplanung!#REF!+1)*2))</f>
        <v>#REF!</v>
      </c>
      <c r="J109" s="409" t="e">
        <f>IF(J$75&lt;12-#REF!+1+Kapitalbedarfsplanung!#REF!-1,0,+#REF!/#REF!/IF(12-#REF!+1+Kapitalbedarfsplanung!#REF!-1&lt;7,(#REF!-Kapitalbedarfsplanung!#REF!+1),(#REF!-Kapitalbedarfsplanung!#REF!+1)*2))</f>
        <v>#REF!</v>
      </c>
      <c r="K109" s="409" t="e">
        <f>IF(K$75&lt;12-#REF!+1+Kapitalbedarfsplanung!#REF!-1,0,+#REF!/#REF!/IF(12-#REF!+1+Kapitalbedarfsplanung!#REF!-1&lt;7,(#REF!-Kapitalbedarfsplanung!#REF!+1),(#REF!-Kapitalbedarfsplanung!#REF!+1)*2))</f>
        <v>#REF!</v>
      </c>
      <c r="L109" s="409" t="e">
        <f>IF(L$75&lt;12-#REF!+1+Kapitalbedarfsplanung!#REF!-1,0,+#REF!/#REF!/IF(12-#REF!+1+Kapitalbedarfsplanung!#REF!-1&lt;7,(#REF!-Kapitalbedarfsplanung!#REF!+1),(#REF!-Kapitalbedarfsplanung!#REF!+1)*2))</f>
        <v>#REF!</v>
      </c>
      <c r="M109" s="409" t="e">
        <f>IF(M$75&lt;12-#REF!+1+Kapitalbedarfsplanung!#REF!-1,0,+#REF!/#REF!/IF(12-#REF!+1+Kapitalbedarfsplanung!#REF!-1&lt;7,(#REF!-Kapitalbedarfsplanung!#REF!+1),(#REF!-Kapitalbedarfsplanung!#REF!+1)*2))</f>
        <v>#REF!</v>
      </c>
      <c r="N109" s="409" t="e">
        <f>IF(N$75&lt;12-#REF!+1+Kapitalbedarfsplanung!#REF!-1,0,+#REF!/#REF!/IF(12-#REF!+1+Kapitalbedarfsplanung!#REF!-1&lt;7,(#REF!-Kapitalbedarfsplanung!#REF!+1),(#REF!-Kapitalbedarfsplanung!#REF!+1)*2))</f>
        <v>#REF!</v>
      </c>
      <c r="O109" s="415" t="e">
        <f>IF(O$75&lt;12-#REF!+1+Kapitalbedarfsplanung!#REF!-1,0,+#REF!/#REF!/IF(12-#REF!+1+Kapitalbedarfsplanung!#REF!-1&lt;7,(#REF!-Kapitalbedarfsplanung!#REF!+1),(#REF!-Kapitalbedarfsplanung!#REF!+1)*2))</f>
        <v>#REF!</v>
      </c>
      <c r="P109" s="414" t="e">
        <f>IF((12-#REF!+1+Kapitalbedarfsplanung!#REF!-1)&lt;13,#REF!/#REF!/12,IF(P$75&lt;(12-#REF!+1+Kapitalbedarfsplanung!#REF!-1),0,IF((12-#REF!+1+Kapitalbedarfsplanung!#REF!-1)&lt;19,#REF!/#REF!/(24-(12-#REF!+1+Kapitalbedarfsplanung!#REF!-1-1)),#REF!/#REF!/(24-(12-#REF!+1+Kapitalbedarfsplanung!#REF!-1-1))/2)))</f>
        <v>#REF!</v>
      </c>
      <c r="Q109" s="409" t="e">
        <f>IF((12-#REF!+1+Kapitalbedarfsplanung!#REF!-1)&lt;13,#REF!/#REF!/12,IF(Q$75&lt;(12-#REF!+1+Kapitalbedarfsplanung!#REF!-1),0,IF((12-#REF!+1+Kapitalbedarfsplanung!#REF!-1)&lt;19,#REF!/#REF!/(24-(12-#REF!+1+Kapitalbedarfsplanung!#REF!-1-1)),#REF!/#REF!/(24-(12-#REF!+1+Kapitalbedarfsplanung!#REF!-1-1))/2)))</f>
        <v>#REF!</v>
      </c>
      <c r="R109" s="409" t="e">
        <f>IF((12-#REF!+1+Kapitalbedarfsplanung!#REF!-1)&lt;13,#REF!/#REF!/12,IF(R$75&lt;(12-#REF!+1+Kapitalbedarfsplanung!#REF!-1),0,IF((12-#REF!+1+Kapitalbedarfsplanung!#REF!-1)&lt;19,#REF!/#REF!/(24-(12-#REF!+1+Kapitalbedarfsplanung!#REF!-1-1)),#REF!/#REF!/(24-(12-#REF!+1+Kapitalbedarfsplanung!#REF!-1-1))/2)))</f>
        <v>#REF!</v>
      </c>
      <c r="S109" s="409" t="e">
        <f>IF((12-#REF!+1+Kapitalbedarfsplanung!#REF!-1)&lt;13,#REF!/#REF!/12,IF(S$75&lt;(12-#REF!+1+Kapitalbedarfsplanung!#REF!-1),0,IF((12-#REF!+1+Kapitalbedarfsplanung!#REF!-1)&lt;19,#REF!/#REF!/(24-(12-#REF!+1+Kapitalbedarfsplanung!#REF!-1-1)),#REF!/#REF!/(24-(12-#REF!+1+Kapitalbedarfsplanung!#REF!-1-1))/2)))</f>
        <v>#REF!</v>
      </c>
      <c r="T109" s="409" t="e">
        <f>IF((12-#REF!+1+Kapitalbedarfsplanung!#REF!-1)&lt;13,#REF!/#REF!/12,IF(T$75&lt;(12-#REF!+1+Kapitalbedarfsplanung!#REF!-1),0,IF((12-#REF!+1+Kapitalbedarfsplanung!#REF!-1)&lt;19,#REF!/#REF!/(24-(12-#REF!+1+Kapitalbedarfsplanung!#REF!-1-1)),#REF!/#REF!/(24-(12-#REF!+1+Kapitalbedarfsplanung!#REF!-1-1))/2)))</f>
        <v>#REF!</v>
      </c>
      <c r="U109" s="409" t="e">
        <f>IF((12-#REF!+1+Kapitalbedarfsplanung!#REF!-1)&lt;13,#REF!/#REF!/12,IF(U$75&lt;(12-#REF!+1+Kapitalbedarfsplanung!#REF!-1),0,IF((12-#REF!+1+Kapitalbedarfsplanung!#REF!-1)&lt;19,#REF!/#REF!/(24-(12-#REF!+1+Kapitalbedarfsplanung!#REF!-1-1)),#REF!/#REF!/(24-(12-#REF!+1+Kapitalbedarfsplanung!#REF!-1-1))/2)))</f>
        <v>#REF!</v>
      </c>
      <c r="V109" s="409" t="e">
        <f>IF((12-#REF!+1+Kapitalbedarfsplanung!#REF!-1)&lt;13,#REF!/#REF!/12,IF(V$75&lt;(12-#REF!+1+Kapitalbedarfsplanung!#REF!-1),0,IF((12-#REF!+1+Kapitalbedarfsplanung!#REF!-1)&lt;19,#REF!/#REF!/(24-(12-#REF!+1+Kapitalbedarfsplanung!#REF!-1-1)),#REF!/#REF!/(24-(12-#REF!+1+Kapitalbedarfsplanung!#REF!-1-1))/2)))</f>
        <v>#REF!</v>
      </c>
      <c r="W109" s="409" t="e">
        <f>IF((12-#REF!+1+Kapitalbedarfsplanung!#REF!-1)&lt;13,#REF!/#REF!/12,IF(W$75&lt;(12-#REF!+1+Kapitalbedarfsplanung!#REF!-1),0,IF((12-#REF!+1+Kapitalbedarfsplanung!#REF!-1)&lt;19,#REF!/#REF!/(24-(12-#REF!+1+Kapitalbedarfsplanung!#REF!-1-1)),#REF!/#REF!/(24-(12-#REF!+1+Kapitalbedarfsplanung!#REF!-1-1))/2)))</f>
        <v>#REF!</v>
      </c>
      <c r="X109" s="409" t="e">
        <f>IF((12-#REF!+1+Kapitalbedarfsplanung!#REF!-1)&lt;13,#REF!/#REF!/12,IF(X$75&lt;(12-#REF!+1+Kapitalbedarfsplanung!#REF!-1),0,IF((12-#REF!+1+Kapitalbedarfsplanung!#REF!-1)&lt;19,#REF!/#REF!/(24-(12-#REF!+1+Kapitalbedarfsplanung!#REF!-1-1)),#REF!/#REF!/(24-(12-#REF!+1+Kapitalbedarfsplanung!#REF!-1-1))/2)))</f>
        <v>#REF!</v>
      </c>
      <c r="Y109" s="409" t="e">
        <f>IF((12-#REF!+1+Kapitalbedarfsplanung!#REF!-1)&lt;13,#REF!/#REF!/12,IF(Y$75&lt;(12-#REF!+1+Kapitalbedarfsplanung!#REF!-1),0,IF((12-#REF!+1+Kapitalbedarfsplanung!#REF!-1)&lt;19,#REF!/#REF!/(24-(12-#REF!+1+Kapitalbedarfsplanung!#REF!-1-1)),#REF!/#REF!/(24-(12-#REF!+1+Kapitalbedarfsplanung!#REF!-1-1))/2)))</f>
        <v>#REF!</v>
      </c>
      <c r="Z109" s="409" t="e">
        <f>IF((12-#REF!+1+Kapitalbedarfsplanung!#REF!-1)&lt;13,#REF!/#REF!/12,IF(Z$75&lt;(12-#REF!+1+Kapitalbedarfsplanung!#REF!-1),0,IF((12-#REF!+1+Kapitalbedarfsplanung!#REF!-1)&lt;19,#REF!/#REF!/(24-(12-#REF!+1+Kapitalbedarfsplanung!#REF!-1-1)),#REF!/#REF!/(24-(12-#REF!+1+Kapitalbedarfsplanung!#REF!-1-1))/2)))</f>
        <v>#REF!</v>
      </c>
      <c r="AA109" s="415" t="e">
        <f>IF((12-#REF!+1+Kapitalbedarfsplanung!#REF!-1)&lt;13,#REF!/#REF!/12,IF(AA$75&lt;(12-#REF!+1+Kapitalbedarfsplanung!#REF!-1),0,IF((12-#REF!+1+Kapitalbedarfsplanung!#REF!-1)&lt;19,#REF!/#REF!/(24-(12-#REF!+1+Kapitalbedarfsplanung!#REF!-1-1)),#REF!/#REF!/(24-(12-#REF!+1+Kapitalbedarfsplanung!#REF!-1-1))/2)))</f>
        <v>#REF!</v>
      </c>
      <c r="AB109" s="414" t="e">
        <f>IF((12-#REF!+1+Kapitalbedarfsplanung!#REF!-1)&lt;25,#REF!/#REF!/12,IF(AB$75&lt;(12-#REF!+1+Kapitalbedarfsplanung!#REF!-1),0,IF((12-#REF!+1+Kapitalbedarfsplanung!#REF!-1)&lt;31,#REF!/#REF!/(36-(12-#REF!+1+Kapitalbedarfsplanung!#REF!-1-1)),#REF!/#REF!/(36-(12-#REF!+1+Kapitalbedarfsplanung!#REF!-1-1))/2)))</f>
        <v>#REF!</v>
      </c>
      <c r="AC109" s="409" t="e">
        <f>IF((12-#REF!+1+Kapitalbedarfsplanung!#REF!-1)&lt;25,#REF!/#REF!/12,IF(AC$75&lt;(12-#REF!+1+Kapitalbedarfsplanung!#REF!-1),0,IF((12-#REF!+1+Kapitalbedarfsplanung!#REF!-1)&lt;31,#REF!/#REF!/(36-(12-#REF!+1+Kapitalbedarfsplanung!#REF!-1-1)),#REF!/#REF!/(36-(12-#REF!+1+Kapitalbedarfsplanung!#REF!-1-1))/2)))</f>
        <v>#REF!</v>
      </c>
      <c r="AD109" s="409" t="e">
        <f>IF((12-#REF!+1+Kapitalbedarfsplanung!#REF!-1)&lt;25,#REF!/#REF!/12,IF(AD$75&lt;(12-#REF!+1+Kapitalbedarfsplanung!#REF!-1),0,IF((12-#REF!+1+Kapitalbedarfsplanung!#REF!-1)&lt;31,#REF!/#REF!/(36-(12-#REF!+1+Kapitalbedarfsplanung!#REF!-1-1)),#REF!/#REF!/(36-(12-#REF!+1+Kapitalbedarfsplanung!#REF!-1-1))/2)))</f>
        <v>#REF!</v>
      </c>
      <c r="AE109" s="409" t="e">
        <f>IF((12-#REF!+1+Kapitalbedarfsplanung!#REF!-1)&lt;25,#REF!/#REF!/12,IF(AE$75&lt;(12-#REF!+1+Kapitalbedarfsplanung!#REF!-1),0,IF((12-#REF!+1+Kapitalbedarfsplanung!#REF!-1)&lt;31,#REF!/#REF!/(36-(12-#REF!+1+Kapitalbedarfsplanung!#REF!-1-1)),#REF!/#REF!/(36-(12-#REF!+1+Kapitalbedarfsplanung!#REF!-1-1))/2)))</f>
        <v>#REF!</v>
      </c>
      <c r="AF109" s="409" t="e">
        <f>IF((12-#REF!+1+Kapitalbedarfsplanung!#REF!-1)&lt;25,#REF!/#REF!/12,IF(AF$75&lt;(12-#REF!+1+Kapitalbedarfsplanung!#REF!-1),0,IF((12-#REF!+1+Kapitalbedarfsplanung!#REF!-1)&lt;31,#REF!/#REF!/(36-(12-#REF!+1+Kapitalbedarfsplanung!#REF!-1-1)),#REF!/#REF!/(36-(12-#REF!+1+Kapitalbedarfsplanung!#REF!-1-1))/2)))</f>
        <v>#REF!</v>
      </c>
      <c r="AG109" s="409" t="e">
        <f>IF((12-#REF!+1+Kapitalbedarfsplanung!#REF!-1)&lt;25,#REF!/#REF!/12,IF(AG$75&lt;(12-#REF!+1+Kapitalbedarfsplanung!#REF!-1),0,IF((12-#REF!+1+Kapitalbedarfsplanung!#REF!-1)&lt;31,#REF!/#REF!/(36-(12-#REF!+1+Kapitalbedarfsplanung!#REF!-1-1)),#REF!/#REF!/(36-(12-#REF!+1+Kapitalbedarfsplanung!#REF!-1-1))/2)))</f>
        <v>#REF!</v>
      </c>
      <c r="AH109" s="409" t="e">
        <f>IF((12-#REF!+1+Kapitalbedarfsplanung!#REF!-1)&lt;25,#REF!/#REF!/12,IF(AH$75&lt;(12-#REF!+1+Kapitalbedarfsplanung!#REF!-1),0,IF((12-#REF!+1+Kapitalbedarfsplanung!#REF!-1)&lt;31,#REF!/#REF!/(36-(12-#REF!+1+Kapitalbedarfsplanung!#REF!-1-1)),#REF!/#REF!/(36-(12-#REF!+1+Kapitalbedarfsplanung!#REF!-1-1))/2)))</f>
        <v>#REF!</v>
      </c>
      <c r="AI109" s="409" t="e">
        <f>IF((12-#REF!+1+Kapitalbedarfsplanung!#REF!-1)&lt;25,#REF!/#REF!/12,IF(AI$75&lt;(12-#REF!+1+Kapitalbedarfsplanung!#REF!-1),0,IF((12-#REF!+1+Kapitalbedarfsplanung!#REF!-1)&lt;31,#REF!/#REF!/(36-(12-#REF!+1+Kapitalbedarfsplanung!#REF!-1-1)),#REF!/#REF!/(36-(12-#REF!+1+Kapitalbedarfsplanung!#REF!-1-1))/2)))</f>
        <v>#REF!</v>
      </c>
      <c r="AJ109" s="409" t="e">
        <f>IF((12-#REF!+1+Kapitalbedarfsplanung!#REF!-1)&lt;25,#REF!/#REF!/12,IF(AJ$75&lt;(12-#REF!+1+Kapitalbedarfsplanung!#REF!-1),0,IF((12-#REF!+1+Kapitalbedarfsplanung!#REF!-1)&lt;31,#REF!/#REF!/(36-(12-#REF!+1+Kapitalbedarfsplanung!#REF!-1-1)),#REF!/#REF!/(36-(12-#REF!+1+Kapitalbedarfsplanung!#REF!-1-1))/2)))</f>
        <v>#REF!</v>
      </c>
      <c r="AK109" s="409" t="e">
        <f>IF((12-#REF!+1+Kapitalbedarfsplanung!#REF!-1)&lt;25,#REF!/#REF!/12,IF(AK$75&lt;(12-#REF!+1+Kapitalbedarfsplanung!#REF!-1),0,IF((12-#REF!+1+Kapitalbedarfsplanung!#REF!-1)&lt;31,#REF!/#REF!/(36-(12-#REF!+1+Kapitalbedarfsplanung!#REF!-1-1)),#REF!/#REF!/(36-(12-#REF!+1+Kapitalbedarfsplanung!#REF!-1-1))/2)))</f>
        <v>#REF!</v>
      </c>
      <c r="AL109" s="409" t="e">
        <f>IF((12-#REF!+1+Kapitalbedarfsplanung!#REF!-1)&lt;25,#REF!/#REF!/12,IF(AL$75&lt;(12-#REF!+1+Kapitalbedarfsplanung!#REF!-1),0,IF((12-#REF!+1+Kapitalbedarfsplanung!#REF!-1)&lt;31,#REF!/#REF!/(36-(12-#REF!+1+Kapitalbedarfsplanung!#REF!-1-1)),#REF!/#REF!/(36-(12-#REF!+1+Kapitalbedarfsplanung!#REF!-1-1))/2)))</f>
        <v>#REF!</v>
      </c>
      <c r="AM109" s="415" t="e">
        <f>IF((12-#REF!+1+Kapitalbedarfsplanung!#REF!-1)&lt;25,#REF!/#REF!/12,IF(AM$75&lt;(12-#REF!+1+Kapitalbedarfsplanung!#REF!-1),0,IF((12-#REF!+1+Kapitalbedarfsplanung!#REF!-1)&lt;31,#REF!/#REF!/(36-(12-#REF!+1+Kapitalbedarfsplanung!#REF!-1-1)),#REF!/#REF!/(36-(12-#REF!+1+Kapitalbedarfsplanung!#REF!-1-1))/2)))</f>
        <v>#REF!</v>
      </c>
    </row>
    <row r="110" spans="2:39" ht="15.75" hidden="1">
      <c r="B110" s="24"/>
      <c r="C110" s="391"/>
      <c r="D110" s="414"/>
      <c r="E110" s="423"/>
      <c r="F110" s="423"/>
      <c r="G110" s="423"/>
      <c r="H110" s="423"/>
      <c r="I110" s="423"/>
      <c r="J110" s="423"/>
      <c r="K110" s="423"/>
      <c r="L110" s="423"/>
      <c r="M110" s="423"/>
      <c r="N110" s="423"/>
      <c r="O110" s="431"/>
      <c r="P110" s="414"/>
      <c r="Q110" s="423"/>
      <c r="R110" s="423"/>
      <c r="S110" s="423"/>
      <c r="T110" s="423"/>
      <c r="U110" s="423"/>
      <c r="V110" s="423"/>
      <c r="W110" s="423"/>
      <c r="X110" s="423"/>
      <c r="Y110" s="423"/>
      <c r="Z110" s="423"/>
      <c r="AA110" s="431"/>
      <c r="AB110" s="414"/>
      <c r="AC110" s="423"/>
      <c r="AD110" s="423"/>
      <c r="AE110" s="423"/>
      <c r="AF110" s="423"/>
      <c r="AG110" s="423"/>
      <c r="AH110" s="423"/>
      <c r="AI110" s="423"/>
      <c r="AJ110" s="423"/>
      <c r="AK110" s="423"/>
      <c r="AL110" s="423"/>
      <c r="AM110" s="431"/>
    </row>
    <row r="111" spans="2:39" ht="15.75">
      <c r="B111" s="24" t="s">
        <v>157</v>
      </c>
      <c r="C111" s="391"/>
      <c r="D111" s="414" t="e">
        <f>IF(D$75&lt;12-#REF!+1+Kapitalbedarfsplanung!#REF!-1,0,+#REF!/#REF!/IF(12-#REF!+1+Kapitalbedarfsplanung!#REF!-1&lt;7,(#REF!-Kapitalbedarfsplanung!#REF!+1),(#REF!-Kapitalbedarfsplanung!#REF!+1)*2))</f>
        <v>#REF!</v>
      </c>
      <c r="E111" s="409" t="e">
        <f>IF(E$75&lt;12-#REF!+1+Kapitalbedarfsplanung!#REF!-1,0,+#REF!/#REF!/IF(12-#REF!+1+Kapitalbedarfsplanung!#REF!-1&lt;7,(#REF!-Kapitalbedarfsplanung!#REF!+1),(#REF!-Kapitalbedarfsplanung!#REF!+1)*2))</f>
        <v>#REF!</v>
      </c>
      <c r="F111" s="409" t="e">
        <f>IF(F$75&lt;12-#REF!+1+Kapitalbedarfsplanung!#REF!-1,0,+#REF!/#REF!/IF(12-#REF!+1+Kapitalbedarfsplanung!#REF!-1&lt;7,(#REF!-Kapitalbedarfsplanung!#REF!+1),(#REF!-Kapitalbedarfsplanung!#REF!+1)*2))</f>
        <v>#REF!</v>
      </c>
      <c r="G111" s="409" t="e">
        <f>IF(G$75&lt;12-#REF!+1+Kapitalbedarfsplanung!#REF!-1,0,+#REF!/#REF!/IF(12-#REF!+1+Kapitalbedarfsplanung!#REF!-1&lt;7,(#REF!-Kapitalbedarfsplanung!#REF!+1),(#REF!-Kapitalbedarfsplanung!#REF!+1)*2))</f>
        <v>#REF!</v>
      </c>
      <c r="H111" s="409" t="e">
        <f>IF(H$75&lt;12-#REF!+1+Kapitalbedarfsplanung!#REF!-1,0,+#REF!/#REF!/IF(12-#REF!+1+Kapitalbedarfsplanung!#REF!-1&lt;7,(#REF!-Kapitalbedarfsplanung!#REF!+1),(#REF!-Kapitalbedarfsplanung!#REF!+1)*2))</f>
        <v>#REF!</v>
      </c>
      <c r="I111" s="409" t="e">
        <f>IF(I$75&lt;12-#REF!+1+Kapitalbedarfsplanung!#REF!-1,0,+#REF!/#REF!/IF(12-#REF!+1+Kapitalbedarfsplanung!#REF!-1&lt;7,(#REF!-Kapitalbedarfsplanung!#REF!+1),(#REF!-Kapitalbedarfsplanung!#REF!+1)*2))</f>
        <v>#REF!</v>
      </c>
      <c r="J111" s="409" t="e">
        <f>IF(J$75&lt;12-#REF!+1+Kapitalbedarfsplanung!#REF!-1,0,+#REF!/#REF!/IF(12-#REF!+1+Kapitalbedarfsplanung!#REF!-1&lt;7,(#REF!-Kapitalbedarfsplanung!#REF!+1),(#REF!-Kapitalbedarfsplanung!#REF!+1)*2))</f>
        <v>#REF!</v>
      </c>
      <c r="K111" s="409" t="e">
        <f>IF(K$75&lt;12-#REF!+1+Kapitalbedarfsplanung!#REF!-1,0,+#REF!/#REF!/IF(12-#REF!+1+Kapitalbedarfsplanung!#REF!-1&lt;7,(#REF!-Kapitalbedarfsplanung!#REF!+1),(#REF!-Kapitalbedarfsplanung!#REF!+1)*2))</f>
        <v>#REF!</v>
      </c>
      <c r="L111" s="409" t="e">
        <f>IF(L$75&lt;12-#REF!+1+Kapitalbedarfsplanung!#REF!-1,0,+#REF!/#REF!/IF(12-#REF!+1+Kapitalbedarfsplanung!#REF!-1&lt;7,(#REF!-Kapitalbedarfsplanung!#REF!+1),(#REF!-Kapitalbedarfsplanung!#REF!+1)*2))</f>
        <v>#REF!</v>
      </c>
      <c r="M111" s="409" t="e">
        <f>IF(M$75&lt;12-#REF!+1+Kapitalbedarfsplanung!#REF!-1,0,+#REF!/#REF!/IF(12-#REF!+1+Kapitalbedarfsplanung!#REF!-1&lt;7,(#REF!-Kapitalbedarfsplanung!#REF!+1),(#REF!-Kapitalbedarfsplanung!#REF!+1)*2))</f>
        <v>#REF!</v>
      </c>
      <c r="N111" s="409" t="e">
        <f>IF(N$75&lt;12-#REF!+1+Kapitalbedarfsplanung!#REF!-1,0,+#REF!/#REF!/IF(12-#REF!+1+Kapitalbedarfsplanung!#REF!-1&lt;7,(#REF!-Kapitalbedarfsplanung!#REF!+1),(#REF!-Kapitalbedarfsplanung!#REF!+1)*2))</f>
        <v>#REF!</v>
      </c>
      <c r="O111" s="415" t="e">
        <f>IF(O$75&lt;12-#REF!+1+Kapitalbedarfsplanung!#REF!-1,0,+#REF!/#REF!/IF(12-#REF!+1+Kapitalbedarfsplanung!#REF!-1&lt;7,(#REF!-Kapitalbedarfsplanung!#REF!+1),(#REF!-Kapitalbedarfsplanung!#REF!+1)*2))</f>
        <v>#REF!</v>
      </c>
      <c r="P111" s="414" t="e">
        <f>IF((12-#REF!+1+Kapitalbedarfsplanung!#REF!-1)&lt;13,#REF!/#REF!/12,IF(P$75&lt;(12-#REF!+1+Kapitalbedarfsplanung!#REF!-1),0,IF((12-#REF!+1+Kapitalbedarfsplanung!#REF!-1)&lt;19,#REF!/#REF!/(24-(12-#REF!+1+Kapitalbedarfsplanung!#REF!-1-1)),#REF!/#REF!/(24-(12-#REF!+1+Kapitalbedarfsplanung!#REF!-1-1))/2)))</f>
        <v>#REF!</v>
      </c>
      <c r="Q111" s="409" t="e">
        <f>IF((12-#REF!+1+Kapitalbedarfsplanung!#REF!-1)&lt;13,#REF!/#REF!/12,IF(Q$75&lt;(12-#REF!+1+Kapitalbedarfsplanung!#REF!-1),0,IF((12-#REF!+1+Kapitalbedarfsplanung!#REF!-1)&lt;19,#REF!/#REF!/(24-(12-#REF!+1+Kapitalbedarfsplanung!#REF!-1-1)),#REF!/#REF!/(24-(12-#REF!+1+Kapitalbedarfsplanung!#REF!-1-1))/2)))</f>
        <v>#REF!</v>
      </c>
      <c r="R111" s="409" t="e">
        <f>IF((12-#REF!+1+Kapitalbedarfsplanung!#REF!-1)&lt;13,#REF!/#REF!/12,IF(R$75&lt;(12-#REF!+1+Kapitalbedarfsplanung!#REF!-1),0,IF((12-#REF!+1+Kapitalbedarfsplanung!#REF!-1)&lt;19,#REF!/#REF!/(24-(12-#REF!+1+Kapitalbedarfsplanung!#REF!-1-1)),#REF!/#REF!/(24-(12-#REF!+1+Kapitalbedarfsplanung!#REF!-1-1))/2)))</f>
        <v>#REF!</v>
      </c>
      <c r="S111" s="409" t="e">
        <f>IF((12-#REF!+1+Kapitalbedarfsplanung!#REF!-1)&lt;13,#REF!/#REF!/12,IF(S$75&lt;(12-#REF!+1+Kapitalbedarfsplanung!#REF!-1),0,IF((12-#REF!+1+Kapitalbedarfsplanung!#REF!-1)&lt;19,#REF!/#REF!/(24-(12-#REF!+1+Kapitalbedarfsplanung!#REF!-1-1)),#REF!/#REF!/(24-(12-#REF!+1+Kapitalbedarfsplanung!#REF!-1-1))/2)))</f>
        <v>#REF!</v>
      </c>
      <c r="T111" s="409" t="e">
        <f>IF((12-#REF!+1+Kapitalbedarfsplanung!#REF!-1)&lt;13,#REF!/#REF!/12,IF(T$75&lt;(12-#REF!+1+Kapitalbedarfsplanung!#REF!-1),0,IF((12-#REF!+1+Kapitalbedarfsplanung!#REF!-1)&lt;19,#REF!/#REF!/(24-(12-#REF!+1+Kapitalbedarfsplanung!#REF!-1-1)),#REF!/#REF!/(24-(12-#REF!+1+Kapitalbedarfsplanung!#REF!-1-1))/2)))</f>
        <v>#REF!</v>
      </c>
      <c r="U111" s="409" t="e">
        <f>IF((12-#REF!+1+Kapitalbedarfsplanung!#REF!-1)&lt;13,#REF!/#REF!/12,IF(U$75&lt;(12-#REF!+1+Kapitalbedarfsplanung!#REF!-1),0,IF((12-#REF!+1+Kapitalbedarfsplanung!#REF!-1)&lt;19,#REF!/#REF!/(24-(12-#REF!+1+Kapitalbedarfsplanung!#REF!-1-1)),#REF!/#REF!/(24-(12-#REF!+1+Kapitalbedarfsplanung!#REF!-1-1))/2)))</f>
        <v>#REF!</v>
      </c>
      <c r="V111" s="409" t="e">
        <f>IF((12-#REF!+1+Kapitalbedarfsplanung!#REF!-1)&lt;13,#REF!/#REF!/12,IF(V$75&lt;(12-#REF!+1+Kapitalbedarfsplanung!#REF!-1),0,IF((12-#REF!+1+Kapitalbedarfsplanung!#REF!-1)&lt;19,#REF!/#REF!/(24-(12-#REF!+1+Kapitalbedarfsplanung!#REF!-1-1)),#REF!/#REF!/(24-(12-#REF!+1+Kapitalbedarfsplanung!#REF!-1-1))/2)))</f>
        <v>#REF!</v>
      </c>
      <c r="W111" s="409" t="e">
        <f>IF((12-#REF!+1+Kapitalbedarfsplanung!#REF!-1)&lt;13,#REF!/#REF!/12,IF(W$75&lt;(12-#REF!+1+Kapitalbedarfsplanung!#REF!-1),0,IF((12-#REF!+1+Kapitalbedarfsplanung!#REF!-1)&lt;19,#REF!/#REF!/(24-(12-#REF!+1+Kapitalbedarfsplanung!#REF!-1-1)),#REF!/#REF!/(24-(12-#REF!+1+Kapitalbedarfsplanung!#REF!-1-1))/2)))</f>
        <v>#REF!</v>
      </c>
      <c r="X111" s="409" t="e">
        <f>IF((12-#REF!+1+Kapitalbedarfsplanung!#REF!-1)&lt;13,#REF!/#REF!/12,IF(X$75&lt;(12-#REF!+1+Kapitalbedarfsplanung!#REF!-1),0,IF((12-#REF!+1+Kapitalbedarfsplanung!#REF!-1)&lt;19,#REF!/#REF!/(24-(12-#REF!+1+Kapitalbedarfsplanung!#REF!-1-1)),#REF!/#REF!/(24-(12-#REF!+1+Kapitalbedarfsplanung!#REF!-1-1))/2)))</f>
        <v>#REF!</v>
      </c>
      <c r="Y111" s="409" t="e">
        <f>IF((12-#REF!+1+Kapitalbedarfsplanung!#REF!-1)&lt;13,#REF!/#REF!/12,IF(Y$75&lt;(12-#REF!+1+Kapitalbedarfsplanung!#REF!-1),0,IF((12-#REF!+1+Kapitalbedarfsplanung!#REF!-1)&lt;19,#REF!/#REF!/(24-(12-#REF!+1+Kapitalbedarfsplanung!#REF!-1-1)),#REF!/#REF!/(24-(12-#REF!+1+Kapitalbedarfsplanung!#REF!-1-1))/2)))</f>
        <v>#REF!</v>
      </c>
      <c r="Z111" s="409" t="e">
        <f>IF((12-#REF!+1+Kapitalbedarfsplanung!#REF!-1)&lt;13,#REF!/#REF!/12,IF(Z$75&lt;(12-#REF!+1+Kapitalbedarfsplanung!#REF!-1),0,IF((12-#REF!+1+Kapitalbedarfsplanung!#REF!-1)&lt;19,#REF!/#REF!/(24-(12-#REF!+1+Kapitalbedarfsplanung!#REF!-1-1)),#REF!/#REF!/(24-(12-#REF!+1+Kapitalbedarfsplanung!#REF!-1-1))/2)))</f>
        <v>#REF!</v>
      </c>
      <c r="AA111" s="415" t="e">
        <f>IF((12-#REF!+1+Kapitalbedarfsplanung!#REF!-1)&lt;13,#REF!/#REF!/12,IF(AA$75&lt;(12-#REF!+1+Kapitalbedarfsplanung!#REF!-1),0,IF((12-#REF!+1+Kapitalbedarfsplanung!#REF!-1)&lt;19,#REF!/#REF!/(24-(12-#REF!+1+Kapitalbedarfsplanung!#REF!-1-1)),#REF!/#REF!/(24-(12-#REF!+1+Kapitalbedarfsplanung!#REF!-1-1))/2)))</f>
        <v>#REF!</v>
      </c>
      <c r="AB111" s="414" t="e">
        <f>IF((12-#REF!+1+Kapitalbedarfsplanung!#REF!-1)&lt;25,#REF!/#REF!/12,IF(AB$75&lt;(12-#REF!+1+Kapitalbedarfsplanung!#REF!-1),0,IF((12-#REF!+1+Kapitalbedarfsplanung!#REF!-1)&lt;31,#REF!/#REF!/(36-(12-#REF!+1+Kapitalbedarfsplanung!#REF!-1-1)),#REF!/#REF!/(36-(12-#REF!+1+Kapitalbedarfsplanung!#REF!-1-1))/2)))</f>
        <v>#REF!</v>
      </c>
      <c r="AC111" s="409" t="e">
        <f>IF((12-#REF!+1+Kapitalbedarfsplanung!#REF!-1)&lt;25,#REF!/#REF!/12,IF(AC$75&lt;(12-#REF!+1+Kapitalbedarfsplanung!#REF!-1),0,IF((12-#REF!+1+Kapitalbedarfsplanung!#REF!-1)&lt;31,#REF!/#REF!/(36-(12-#REF!+1+Kapitalbedarfsplanung!#REF!-1-1)),#REF!/#REF!/(36-(12-#REF!+1+Kapitalbedarfsplanung!#REF!-1-1))/2)))</f>
        <v>#REF!</v>
      </c>
      <c r="AD111" s="409" t="e">
        <f>IF((12-#REF!+1+Kapitalbedarfsplanung!#REF!-1)&lt;25,#REF!/#REF!/12,IF(AD$75&lt;(12-#REF!+1+Kapitalbedarfsplanung!#REF!-1),0,IF((12-#REF!+1+Kapitalbedarfsplanung!#REF!-1)&lt;31,#REF!/#REF!/(36-(12-#REF!+1+Kapitalbedarfsplanung!#REF!-1-1)),#REF!/#REF!/(36-(12-#REF!+1+Kapitalbedarfsplanung!#REF!-1-1))/2)))</f>
        <v>#REF!</v>
      </c>
      <c r="AE111" s="409" t="e">
        <f>IF((12-#REF!+1+Kapitalbedarfsplanung!#REF!-1)&lt;25,#REF!/#REF!/12,IF(AE$75&lt;(12-#REF!+1+Kapitalbedarfsplanung!#REF!-1),0,IF((12-#REF!+1+Kapitalbedarfsplanung!#REF!-1)&lt;31,#REF!/#REF!/(36-(12-#REF!+1+Kapitalbedarfsplanung!#REF!-1-1)),#REF!/#REF!/(36-(12-#REF!+1+Kapitalbedarfsplanung!#REF!-1-1))/2)))</f>
        <v>#REF!</v>
      </c>
      <c r="AF111" s="409" t="e">
        <f>IF((12-#REF!+1+Kapitalbedarfsplanung!#REF!-1)&lt;25,#REF!/#REF!/12,IF(AF$75&lt;(12-#REF!+1+Kapitalbedarfsplanung!#REF!-1),0,IF((12-#REF!+1+Kapitalbedarfsplanung!#REF!-1)&lt;31,#REF!/#REF!/(36-(12-#REF!+1+Kapitalbedarfsplanung!#REF!-1-1)),#REF!/#REF!/(36-(12-#REF!+1+Kapitalbedarfsplanung!#REF!-1-1))/2)))</f>
        <v>#REF!</v>
      </c>
      <c r="AG111" s="409" t="e">
        <f>IF((12-#REF!+1+Kapitalbedarfsplanung!#REF!-1)&lt;25,#REF!/#REF!/12,IF(AG$75&lt;(12-#REF!+1+Kapitalbedarfsplanung!#REF!-1),0,IF((12-#REF!+1+Kapitalbedarfsplanung!#REF!-1)&lt;31,#REF!/#REF!/(36-(12-#REF!+1+Kapitalbedarfsplanung!#REF!-1-1)),#REF!/#REF!/(36-(12-#REF!+1+Kapitalbedarfsplanung!#REF!-1-1))/2)))</f>
        <v>#REF!</v>
      </c>
      <c r="AH111" s="409" t="e">
        <f>IF((12-#REF!+1+Kapitalbedarfsplanung!#REF!-1)&lt;25,#REF!/#REF!/12,IF(AH$75&lt;(12-#REF!+1+Kapitalbedarfsplanung!#REF!-1),0,IF((12-#REF!+1+Kapitalbedarfsplanung!#REF!-1)&lt;31,#REF!/#REF!/(36-(12-#REF!+1+Kapitalbedarfsplanung!#REF!-1-1)),#REF!/#REF!/(36-(12-#REF!+1+Kapitalbedarfsplanung!#REF!-1-1))/2)))</f>
        <v>#REF!</v>
      </c>
      <c r="AI111" s="409" t="e">
        <f>IF((12-#REF!+1+Kapitalbedarfsplanung!#REF!-1)&lt;25,#REF!/#REF!/12,IF(AI$75&lt;(12-#REF!+1+Kapitalbedarfsplanung!#REF!-1),0,IF((12-#REF!+1+Kapitalbedarfsplanung!#REF!-1)&lt;31,#REF!/#REF!/(36-(12-#REF!+1+Kapitalbedarfsplanung!#REF!-1-1)),#REF!/#REF!/(36-(12-#REF!+1+Kapitalbedarfsplanung!#REF!-1-1))/2)))</f>
        <v>#REF!</v>
      </c>
      <c r="AJ111" s="409" t="e">
        <f>IF((12-#REF!+1+Kapitalbedarfsplanung!#REF!-1)&lt;25,#REF!/#REF!/12,IF(AJ$75&lt;(12-#REF!+1+Kapitalbedarfsplanung!#REF!-1),0,IF((12-#REF!+1+Kapitalbedarfsplanung!#REF!-1)&lt;31,#REF!/#REF!/(36-(12-#REF!+1+Kapitalbedarfsplanung!#REF!-1-1)),#REF!/#REF!/(36-(12-#REF!+1+Kapitalbedarfsplanung!#REF!-1-1))/2)))</f>
        <v>#REF!</v>
      </c>
      <c r="AK111" s="409" t="e">
        <f>IF((12-#REF!+1+Kapitalbedarfsplanung!#REF!-1)&lt;25,#REF!/#REF!/12,IF(AK$75&lt;(12-#REF!+1+Kapitalbedarfsplanung!#REF!-1),0,IF((12-#REF!+1+Kapitalbedarfsplanung!#REF!-1)&lt;31,#REF!/#REF!/(36-(12-#REF!+1+Kapitalbedarfsplanung!#REF!-1-1)),#REF!/#REF!/(36-(12-#REF!+1+Kapitalbedarfsplanung!#REF!-1-1))/2)))</f>
        <v>#REF!</v>
      </c>
      <c r="AL111" s="409" t="e">
        <f>IF((12-#REF!+1+Kapitalbedarfsplanung!#REF!-1)&lt;25,#REF!/#REF!/12,IF(AL$75&lt;(12-#REF!+1+Kapitalbedarfsplanung!#REF!-1),0,IF((12-#REF!+1+Kapitalbedarfsplanung!#REF!-1)&lt;31,#REF!/#REF!/(36-(12-#REF!+1+Kapitalbedarfsplanung!#REF!-1-1)),#REF!/#REF!/(36-(12-#REF!+1+Kapitalbedarfsplanung!#REF!-1-1))/2)))</f>
        <v>#REF!</v>
      </c>
      <c r="AM111" s="415" t="e">
        <f>IF((12-#REF!+1+Kapitalbedarfsplanung!#REF!-1)&lt;25,#REF!/#REF!/12,IF(AM$75&lt;(12-#REF!+1+Kapitalbedarfsplanung!#REF!-1),0,IF((12-#REF!+1+Kapitalbedarfsplanung!#REF!-1)&lt;31,#REF!/#REF!/(36-(12-#REF!+1+Kapitalbedarfsplanung!#REF!-1-1)),#REF!/#REF!/(36-(12-#REF!+1+Kapitalbedarfsplanung!#REF!-1-1))/2)))</f>
        <v>#REF!</v>
      </c>
    </row>
    <row r="112" spans="2:39" ht="15.75">
      <c r="B112" s="28" t="s">
        <v>160</v>
      </c>
      <c r="C112" s="391"/>
      <c r="D112" s="414" t="e">
        <f>IF(D$75&lt;12-#REF!+1+Kapitalbedarfsplanung!#REF!-1,0,+#REF!/#REF!/IF(12-#REF!+1+Kapitalbedarfsplanung!#REF!-1&lt;7,(#REF!-Kapitalbedarfsplanung!#REF!+1),(#REF!-Kapitalbedarfsplanung!#REF!+1)*2))</f>
        <v>#REF!</v>
      </c>
      <c r="E112" s="409" t="e">
        <f>IF(E$75&lt;12-#REF!+1+Kapitalbedarfsplanung!#REF!-1,0,+#REF!/#REF!/IF(12-#REF!+1+Kapitalbedarfsplanung!#REF!-1&lt;7,(#REF!-Kapitalbedarfsplanung!#REF!+1),(#REF!-Kapitalbedarfsplanung!#REF!+1)*2))</f>
        <v>#REF!</v>
      </c>
      <c r="F112" s="409" t="e">
        <f>IF(F$75&lt;12-#REF!+1+Kapitalbedarfsplanung!#REF!-1,0,+#REF!/#REF!/IF(12-#REF!+1+Kapitalbedarfsplanung!#REF!-1&lt;7,(#REF!-Kapitalbedarfsplanung!#REF!+1),(#REF!-Kapitalbedarfsplanung!#REF!+1)*2))</f>
        <v>#REF!</v>
      </c>
      <c r="G112" s="409" t="e">
        <f>IF(G$75&lt;12-#REF!+1+Kapitalbedarfsplanung!#REF!-1,0,+#REF!/#REF!/IF(12-#REF!+1+Kapitalbedarfsplanung!#REF!-1&lt;7,(#REF!-Kapitalbedarfsplanung!#REF!+1),(#REF!-Kapitalbedarfsplanung!#REF!+1)*2))</f>
        <v>#REF!</v>
      </c>
      <c r="H112" s="409" t="e">
        <f>IF(H$75&lt;12-#REF!+1+Kapitalbedarfsplanung!#REF!-1,0,+#REF!/#REF!/IF(12-#REF!+1+Kapitalbedarfsplanung!#REF!-1&lt;7,(#REF!-Kapitalbedarfsplanung!#REF!+1),(#REF!-Kapitalbedarfsplanung!#REF!+1)*2))</f>
        <v>#REF!</v>
      </c>
      <c r="I112" s="409" t="e">
        <f>IF(I$75&lt;12-#REF!+1+Kapitalbedarfsplanung!#REF!-1,0,+#REF!/#REF!/IF(12-#REF!+1+Kapitalbedarfsplanung!#REF!-1&lt;7,(#REF!-Kapitalbedarfsplanung!#REF!+1),(#REF!-Kapitalbedarfsplanung!#REF!+1)*2))</f>
        <v>#REF!</v>
      </c>
      <c r="J112" s="409" t="e">
        <f>IF(J$75&lt;12-#REF!+1+Kapitalbedarfsplanung!#REF!-1,0,+#REF!/#REF!/IF(12-#REF!+1+Kapitalbedarfsplanung!#REF!-1&lt;7,(#REF!-Kapitalbedarfsplanung!#REF!+1),(#REF!-Kapitalbedarfsplanung!#REF!+1)*2))</f>
        <v>#REF!</v>
      </c>
      <c r="K112" s="409" t="e">
        <f>IF(K$75&lt;12-#REF!+1+Kapitalbedarfsplanung!#REF!-1,0,+#REF!/#REF!/IF(12-#REF!+1+Kapitalbedarfsplanung!#REF!-1&lt;7,(#REF!-Kapitalbedarfsplanung!#REF!+1),(#REF!-Kapitalbedarfsplanung!#REF!+1)*2))</f>
        <v>#REF!</v>
      </c>
      <c r="L112" s="409" t="e">
        <f>IF(L$75&lt;12-#REF!+1+Kapitalbedarfsplanung!#REF!-1,0,+#REF!/#REF!/IF(12-#REF!+1+Kapitalbedarfsplanung!#REF!-1&lt;7,(#REF!-Kapitalbedarfsplanung!#REF!+1),(#REF!-Kapitalbedarfsplanung!#REF!+1)*2))</f>
        <v>#REF!</v>
      </c>
      <c r="M112" s="409" t="e">
        <f>IF(M$75&lt;12-#REF!+1+Kapitalbedarfsplanung!#REF!-1,0,+#REF!/#REF!/IF(12-#REF!+1+Kapitalbedarfsplanung!#REF!-1&lt;7,(#REF!-Kapitalbedarfsplanung!#REF!+1),(#REF!-Kapitalbedarfsplanung!#REF!+1)*2))</f>
        <v>#REF!</v>
      </c>
      <c r="N112" s="409" t="e">
        <f>IF(N$75&lt;12-#REF!+1+Kapitalbedarfsplanung!#REF!-1,0,+#REF!/#REF!/IF(12-#REF!+1+Kapitalbedarfsplanung!#REF!-1&lt;7,(#REF!-Kapitalbedarfsplanung!#REF!+1),(#REF!-Kapitalbedarfsplanung!#REF!+1)*2))</f>
        <v>#REF!</v>
      </c>
      <c r="O112" s="415" t="e">
        <f>IF(O$75&lt;12-#REF!+1+Kapitalbedarfsplanung!#REF!-1,0,+#REF!/#REF!/IF(12-#REF!+1+Kapitalbedarfsplanung!#REF!-1&lt;7,(#REF!-Kapitalbedarfsplanung!#REF!+1),(#REF!-Kapitalbedarfsplanung!#REF!+1)*2))</f>
        <v>#REF!</v>
      </c>
      <c r="P112" s="414" t="e">
        <f>IF((12-#REF!+1+Kapitalbedarfsplanung!#REF!-1)&lt;13,#REF!/#REF!/12,IF(P$75&lt;(12-#REF!+1+Kapitalbedarfsplanung!#REF!-1),0,IF((12-#REF!+1+Kapitalbedarfsplanung!#REF!-1)&lt;19,#REF!/#REF!/(24-(12-#REF!+1+Kapitalbedarfsplanung!#REF!-1-1)),#REF!/#REF!/(24-(12-#REF!+1+Kapitalbedarfsplanung!#REF!-1-1))/2)))</f>
        <v>#REF!</v>
      </c>
      <c r="Q112" s="409" t="e">
        <f>IF((12-#REF!+1+Kapitalbedarfsplanung!#REF!-1)&lt;13,#REF!/#REF!/12,IF(Q$75&lt;(12-#REF!+1+Kapitalbedarfsplanung!#REF!-1),0,IF((12-#REF!+1+Kapitalbedarfsplanung!#REF!-1)&lt;19,#REF!/#REF!/(24-(12-#REF!+1+Kapitalbedarfsplanung!#REF!-1-1)),#REF!/#REF!/(24-(12-#REF!+1+Kapitalbedarfsplanung!#REF!-1-1))/2)))</f>
        <v>#REF!</v>
      </c>
      <c r="R112" s="409" t="e">
        <f>IF((12-#REF!+1+Kapitalbedarfsplanung!#REF!-1)&lt;13,#REF!/#REF!/12,IF(R$75&lt;(12-#REF!+1+Kapitalbedarfsplanung!#REF!-1),0,IF((12-#REF!+1+Kapitalbedarfsplanung!#REF!-1)&lt;19,#REF!/#REF!/(24-(12-#REF!+1+Kapitalbedarfsplanung!#REF!-1-1)),#REF!/#REF!/(24-(12-#REF!+1+Kapitalbedarfsplanung!#REF!-1-1))/2)))</f>
        <v>#REF!</v>
      </c>
      <c r="S112" s="409" t="e">
        <f>IF((12-#REF!+1+Kapitalbedarfsplanung!#REF!-1)&lt;13,#REF!/#REF!/12,IF(S$75&lt;(12-#REF!+1+Kapitalbedarfsplanung!#REF!-1),0,IF((12-#REF!+1+Kapitalbedarfsplanung!#REF!-1)&lt;19,#REF!/#REF!/(24-(12-#REF!+1+Kapitalbedarfsplanung!#REF!-1-1)),#REF!/#REF!/(24-(12-#REF!+1+Kapitalbedarfsplanung!#REF!-1-1))/2)))</f>
        <v>#REF!</v>
      </c>
      <c r="T112" s="409" t="e">
        <f>IF((12-#REF!+1+Kapitalbedarfsplanung!#REF!-1)&lt;13,#REF!/#REF!/12,IF(T$75&lt;(12-#REF!+1+Kapitalbedarfsplanung!#REF!-1),0,IF((12-#REF!+1+Kapitalbedarfsplanung!#REF!-1)&lt;19,#REF!/#REF!/(24-(12-#REF!+1+Kapitalbedarfsplanung!#REF!-1-1)),#REF!/#REF!/(24-(12-#REF!+1+Kapitalbedarfsplanung!#REF!-1-1))/2)))</f>
        <v>#REF!</v>
      </c>
      <c r="U112" s="409" t="e">
        <f>IF((12-#REF!+1+Kapitalbedarfsplanung!#REF!-1)&lt;13,#REF!/#REF!/12,IF(U$75&lt;(12-#REF!+1+Kapitalbedarfsplanung!#REF!-1),0,IF((12-#REF!+1+Kapitalbedarfsplanung!#REF!-1)&lt;19,#REF!/#REF!/(24-(12-#REF!+1+Kapitalbedarfsplanung!#REF!-1-1)),#REF!/#REF!/(24-(12-#REF!+1+Kapitalbedarfsplanung!#REF!-1-1))/2)))</f>
        <v>#REF!</v>
      </c>
      <c r="V112" s="409" t="e">
        <f>IF((12-#REF!+1+Kapitalbedarfsplanung!#REF!-1)&lt;13,#REF!/#REF!/12,IF(V$75&lt;(12-#REF!+1+Kapitalbedarfsplanung!#REF!-1),0,IF((12-#REF!+1+Kapitalbedarfsplanung!#REF!-1)&lt;19,#REF!/#REF!/(24-(12-#REF!+1+Kapitalbedarfsplanung!#REF!-1-1)),#REF!/#REF!/(24-(12-#REF!+1+Kapitalbedarfsplanung!#REF!-1-1))/2)))</f>
        <v>#REF!</v>
      </c>
      <c r="W112" s="409" t="e">
        <f>IF((12-#REF!+1+Kapitalbedarfsplanung!#REF!-1)&lt;13,#REF!/#REF!/12,IF(W$75&lt;(12-#REF!+1+Kapitalbedarfsplanung!#REF!-1),0,IF((12-#REF!+1+Kapitalbedarfsplanung!#REF!-1)&lt;19,#REF!/#REF!/(24-(12-#REF!+1+Kapitalbedarfsplanung!#REF!-1-1)),#REF!/#REF!/(24-(12-#REF!+1+Kapitalbedarfsplanung!#REF!-1-1))/2)))</f>
        <v>#REF!</v>
      </c>
      <c r="X112" s="409" t="e">
        <f>IF((12-#REF!+1+Kapitalbedarfsplanung!#REF!-1)&lt;13,#REF!/#REF!/12,IF(X$75&lt;(12-#REF!+1+Kapitalbedarfsplanung!#REF!-1),0,IF((12-#REF!+1+Kapitalbedarfsplanung!#REF!-1)&lt;19,#REF!/#REF!/(24-(12-#REF!+1+Kapitalbedarfsplanung!#REF!-1-1)),#REF!/#REF!/(24-(12-#REF!+1+Kapitalbedarfsplanung!#REF!-1-1))/2)))</f>
        <v>#REF!</v>
      </c>
      <c r="Y112" s="409" t="e">
        <f>IF((12-#REF!+1+Kapitalbedarfsplanung!#REF!-1)&lt;13,#REF!/#REF!/12,IF(Y$75&lt;(12-#REF!+1+Kapitalbedarfsplanung!#REF!-1),0,IF((12-#REF!+1+Kapitalbedarfsplanung!#REF!-1)&lt;19,#REF!/#REF!/(24-(12-#REF!+1+Kapitalbedarfsplanung!#REF!-1-1)),#REF!/#REF!/(24-(12-#REF!+1+Kapitalbedarfsplanung!#REF!-1-1))/2)))</f>
        <v>#REF!</v>
      </c>
      <c r="Z112" s="409" t="e">
        <f>IF((12-#REF!+1+Kapitalbedarfsplanung!#REF!-1)&lt;13,#REF!/#REF!/12,IF(Z$75&lt;(12-#REF!+1+Kapitalbedarfsplanung!#REF!-1),0,IF((12-#REF!+1+Kapitalbedarfsplanung!#REF!-1)&lt;19,#REF!/#REF!/(24-(12-#REF!+1+Kapitalbedarfsplanung!#REF!-1-1)),#REF!/#REF!/(24-(12-#REF!+1+Kapitalbedarfsplanung!#REF!-1-1))/2)))</f>
        <v>#REF!</v>
      </c>
      <c r="AA112" s="415" t="e">
        <f>IF((12-#REF!+1+Kapitalbedarfsplanung!#REF!-1)&lt;13,#REF!/#REF!/12,IF(AA$75&lt;(12-#REF!+1+Kapitalbedarfsplanung!#REF!-1),0,IF((12-#REF!+1+Kapitalbedarfsplanung!#REF!-1)&lt;19,#REF!/#REF!/(24-(12-#REF!+1+Kapitalbedarfsplanung!#REF!-1-1)),#REF!/#REF!/(24-(12-#REF!+1+Kapitalbedarfsplanung!#REF!-1-1))/2)))</f>
        <v>#REF!</v>
      </c>
      <c r="AB112" s="414" t="e">
        <f>IF((12-#REF!+1+Kapitalbedarfsplanung!#REF!-1)&lt;25,#REF!/#REF!/12,IF(AB$75&lt;(12-#REF!+1+Kapitalbedarfsplanung!#REF!-1),0,IF((12-#REF!+1+Kapitalbedarfsplanung!#REF!-1)&lt;31,#REF!/#REF!/(36-(12-#REF!+1+Kapitalbedarfsplanung!#REF!-1-1)),#REF!/#REF!/(36-(12-#REF!+1+Kapitalbedarfsplanung!#REF!-1-1))/2)))</f>
        <v>#REF!</v>
      </c>
      <c r="AC112" s="409" t="e">
        <f>IF((12-#REF!+1+Kapitalbedarfsplanung!#REF!-1)&lt;25,#REF!/#REF!/12,IF(AC$75&lt;(12-#REF!+1+Kapitalbedarfsplanung!#REF!-1),0,IF((12-#REF!+1+Kapitalbedarfsplanung!#REF!-1)&lt;31,#REF!/#REF!/(36-(12-#REF!+1+Kapitalbedarfsplanung!#REF!-1-1)),#REF!/#REF!/(36-(12-#REF!+1+Kapitalbedarfsplanung!#REF!-1-1))/2)))</f>
        <v>#REF!</v>
      </c>
      <c r="AD112" s="409" t="e">
        <f>IF((12-#REF!+1+Kapitalbedarfsplanung!#REF!-1)&lt;25,#REF!/#REF!/12,IF(AD$75&lt;(12-#REF!+1+Kapitalbedarfsplanung!#REF!-1),0,IF((12-#REF!+1+Kapitalbedarfsplanung!#REF!-1)&lt;31,#REF!/#REF!/(36-(12-#REF!+1+Kapitalbedarfsplanung!#REF!-1-1)),#REF!/#REF!/(36-(12-#REF!+1+Kapitalbedarfsplanung!#REF!-1-1))/2)))</f>
        <v>#REF!</v>
      </c>
      <c r="AE112" s="409" t="e">
        <f>IF((12-#REF!+1+Kapitalbedarfsplanung!#REF!-1)&lt;25,#REF!/#REF!/12,IF(AE$75&lt;(12-#REF!+1+Kapitalbedarfsplanung!#REF!-1),0,IF((12-#REF!+1+Kapitalbedarfsplanung!#REF!-1)&lt;31,#REF!/#REF!/(36-(12-#REF!+1+Kapitalbedarfsplanung!#REF!-1-1)),#REF!/#REF!/(36-(12-#REF!+1+Kapitalbedarfsplanung!#REF!-1-1))/2)))</f>
        <v>#REF!</v>
      </c>
      <c r="AF112" s="409" t="e">
        <f>IF((12-#REF!+1+Kapitalbedarfsplanung!#REF!-1)&lt;25,#REF!/#REF!/12,IF(AF$75&lt;(12-#REF!+1+Kapitalbedarfsplanung!#REF!-1),0,IF((12-#REF!+1+Kapitalbedarfsplanung!#REF!-1)&lt;31,#REF!/#REF!/(36-(12-#REF!+1+Kapitalbedarfsplanung!#REF!-1-1)),#REF!/#REF!/(36-(12-#REF!+1+Kapitalbedarfsplanung!#REF!-1-1))/2)))</f>
        <v>#REF!</v>
      </c>
      <c r="AG112" s="409" t="e">
        <f>IF((12-#REF!+1+Kapitalbedarfsplanung!#REF!-1)&lt;25,#REF!/#REF!/12,IF(AG$75&lt;(12-#REF!+1+Kapitalbedarfsplanung!#REF!-1),0,IF((12-#REF!+1+Kapitalbedarfsplanung!#REF!-1)&lt;31,#REF!/#REF!/(36-(12-#REF!+1+Kapitalbedarfsplanung!#REF!-1-1)),#REF!/#REF!/(36-(12-#REF!+1+Kapitalbedarfsplanung!#REF!-1-1))/2)))</f>
        <v>#REF!</v>
      </c>
      <c r="AH112" s="409" t="e">
        <f>IF((12-#REF!+1+Kapitalbedarfsplanung!#REF!-1)&lt;25,#REF!/#REF!/12,IF(AH$75&lt;(12-#REF!+1+Kapitalbedarfsplanung!#REF!-1),0,IF((12-#REF!+1+Kapitalbedarfsplanung!#REF!-1)&lt;31,#REF!/#REF!/(36-(12-#REF!+1+Kapitalbedarfsplanung!#REF!-1-1)),#REF!/#REF!/(36-(12-#REF!+1+Kapitalbedarfsplanung!#REF!-1-1))/2)))</f>
        <v>#REF!</v>
      </c>
      <c r="AI112" s="409" t="e">
        <f>IF((12-#REF!+1+Kapitalbedarfsplanung!#REF!-1)&lt;25,#REF!/#REF!/12,IF(AI$75&lt;(12-#REF!+1+Kapitalbedarfsplanung!#REF!-1),0,IF((12-#REF!+1+Kapitalbedarfsplanung!#REF!-1)&lt;31,#REF!/#REF!/(36-(12-#REF!+1+Kapitalbedarfsplanung!#REF!-1-1)),#REF!/#REF!/(36-(12-#REF!+1+Kapitalbedarfsplanung!#REF!-1-1))/2)))</f>
        <v>#REF!</v>
      </c>
      <c r="AJ112" s="409" t="e">
        <f>IF((12-#REF!+1+Kapitalbedarfsplanung!#REF!-1)&lt;25,#REF!/#REF!/12,IF(AJ$75&lt;(12-#REF!+1+Kapitalbedarfsplanung!#REF!-1),0,IF((12-#REF!+1+Kapitalbedarfsplanung!#REF!-1)&lt;31,#REF!/#REF!/(36-(12-#REF!+1+Kapitalbedarfsplanung!#REF!-1-1)),#REF!/#REF!/(36-(12-#REF!+1+Kapitalbedarfsplanung!#REF!-1-1))/2)))</f>
        <v>#REF!</v>
      </c>
      <c r="AK112" s="409" t="e">
        <f>IF((12-#REF!+1+Kapitalbedarfsplanung!#REF!-1)&lt;25,#REF!/#REF!/12,IF(AK$75&lt;(12-#REF!+1+Kapitalbedarfsplanung!#REF!-1),0,IF((12-#REF!+1+Kapitalbedarfsplanung!#REF!-1)&lt;31,#REF!/#REF!/(36-(12-#REF!+1+Kapitalbedarfsplanung!#REF!-1-1)),#REF!/#REF!/(36-(12-#REF!+1+Kapitalbedarfsplanung!#REF!-1-1))/2)))</f>
        <v>#REF!</v>
      </c>
      <c r="AL112" s="409" t="e">
        <f>IF((12-#REF!+1+Kapitalbedarfsplanung!#REF!-1)&lt;25,#REF!/#REF!/12,IF(AL$75&lt;(12-#REF!+1+Kapitalbedarfsplanung!#REF!-1),0,IF((12-#REF!+1+Kapitalbedarfsplanung!#REF!-1)&lt;31,#REF!/#REF!/(36-(12-#REF!+1+Kapitalbedarfsplanung!#REF!-1-1)),#REF!/#REF!/(36-(12-#REF!+1+Kapitalbedarfsplanung!#REF!-1-1))/2)))</f>
        <v>#REF!</v>
      </c>
      <c r="AM112" s="415" t="e">
        <f>IF((12-#REF!+1+Kapitalbedarfsplanung!#REF!-1)&lt;25,#REF!/#REF!/12,IF(AM$75&lt;(12-#REF!+1+Kapitalbedarfsplanung!#REF!-1),0,IF((12-#REF!+1+Kapitalbedarfsplanung!#REF!-1)&lt;31,#REF!/#REF!/(36-(12-#REF!+1+Kapitalbedarfsplanung!#REF!-1-1)),#REF!/#REF!/(36-(12-#REF!+1+Kapitalbedarfsplanung!#REF!-1-1))/2)))</f>
        <v>#REF!</v>
      </c>
    </row>
    <row r="113" spans="2:39" ht="15.75">
      <c r="B113" s="3"/>
      <c r="C113" s="391"/>
      <c r="D113" s="418"/>
      <c r="E113" s="419"/>
      <c r="F113" s="419"/>
      <c r="G113" s="419"/>
      <c r="H113" s="419"/>
      <c r="I113" s="419"/>
      <c r="J113" s="419"/>
      <c r="K113" s="419"/>
      <c r="L113" s="419"/>
      <c r="M113" s="419"/>
      <c r="N113" s="419"/>
      <c r="O113" s="426"/>
      <c r="P113" s="418"/>
      <c r="Q113" s="419"/>
      <c r="R113" s="419"/>
      <c r="S113" s="419"/>
      <c r="T113" s="419"/>
      <c r="U113" s="419"/>
      <c r="V113" s="419"/>
      <c r="W113" s="419"/>
      <c r="X113" s="419"/>
      <c r="Y113" s="419"/>
      <c r="Z113" s="419"/>
      <c r="AA113" s="426"/>
      <c r="AB113" s="418"/>
      <c r="AC113" s="419"/>
      <c r="AD113" s="419"/>
      <c r="AE113" s="419"/>
      <c r="AF113" s="419"/>
      <c r="AG113" s="419"/>
      <c r="AH113" s="419"/>
      <c r="AI113" s="419"/>
      <c r="AJ113" s="419"/>
      <c r="AK113" s="419"/>
      <c r="AL113" s="419"/>
      <c r="AM113" s="426"/>
    </row>
    <row r="114" spans="2:39" ht="15.75">
      <c r="B114" s="14" t="s">
        <v>158</v>
      </c>
      <c r="C114" s="391"/>
      <c r="D114" s="414" t="e">
        <f>IF(D$75&lt;12-#REF!+1+Kapitalbedarfsplanung!#REF!-1,0,+#REF!/#REF!/IF(12-#REF!+1+Kapitalbedarfsplanung!#REF!-1&lt;7,(#REF!-Kapitalbedarfsplanung!#REF!+1),(#REF!-Kapitalbedarfsplanung!#REF!+1)*2))</f>
        <v>#REF!</v>
      </c>
      <c r="E114" s="409" t="e">
        <f>IF(E$75&lt;12-#REF!+1+Kapitalbedarfsplanung!#REF!-1,0,+#REF!/#REF!/IF(12-#REF!+1+Kapitalbedarfsplanung!#REF!-1&lt;7,(#REF!-Kapitalbedarfsplanung!#REF!+1),(#REF!-Kapitalbedarfsplanung!#REF!+1)*2))</f>
        <v>#REF!</v>
      </c>
      <c r="F114" s="409" t="e">
        <f>IF(F$75&lt;12-#REF!+1+Kapitalbedarfsplanung!#REF!-1,0,+#REF!/#REF!/IF(12-#REF!+1+Kapitalbedarfsplanung!#REF!-1&lt;7,(#REF!-Kapitalbedarfsplanung!#REF!+1),(#REF!-Kapitalbedarfsplanung!#REF!+1)*2))</f>
        <v>#REF!</v>
      </c>
      <c r="G114" s="409" t="e">
        <f>IF(G$75&lt;12-#REF!+1+Kapitalbedarfsplanung!#REF!-1,0,+#REF!/#REF!/IF(12-#REF!+1+Kapitalbedarfsplanung!#REF!-1&lt;7,(#REF!-Kapitalbedarfsplanung!#REF!+1),(#REF!-Kapitalbedarfsplanung!#REF!+1)*2))</f>
        <v>#REF!</v>
      </c>
      <c r="H114" s="409" t="e">
        <f>IF(H$75&lt;12-#REF!+1+Kapitalbedarfsplanung!#REF!-1,0,+#REF!/#REF!/IF(12-#REF!+1+Kapitalbedarfsplanung!#REF!-1&lt;7,(#REF!-Kapitalbedarfsplanung!#REF!+1),(#REF!-Kapitalbedarfsplanung!#REF!+1)*2))</f>
        <v>#REF!</v>
      </c>
      <c r="I114" s="409" t="e">
        <f>IF(I$75&lt;12-#REF!+1+Kapitalbedarfsplanung!#REF!-1,0,+#REF!/#REF!/IF(12-#REF!+1+Kapitalbedarfsplanung!#REF!-1&lt;7,(#REF!-Kapitalbedarfsplanung!#REF!+1),(#REF!-Kapitalbedarfsplanung!#REF!+1)*2))</f>
        <v>#REF!</v>
      </c>
      <c r="J114" s="409" t="e">
        <f>IF(J$75&lt;12-#REF!+1+Kapitalbedarfsplanung!#REF!-1,0,+#REF!/#REF!/IF(12-#REF!+1+Kapitalbedarfsplanung!#REF!-1&lt;7,(#REF!-Kapitalbedarfsplanung!#REF!+1),(#REF!-Kapitalbedarfsplanung!#REF!+1)*2))</f>
        <v>#REF!</v>
      </c>
      <c r="K114" s="409" t="e">
        <f>IF(K$75&lt;12-#REF!+1+Kapitalbedarfsplanung!#REF!-1,0,+#REF!/#REF!/IF(12-#REF!+1+Kapitalbedarfsplanung!#REF!-1&lt;7,(#REF!-Kapitalbedarfsplanung!#REF!+1),(#REF!-Kapitalbedarfsplanung!#REF!+1)*2))</f>
        <v>#REF!</v>
      </c>
      <c r="L114" s="409" t="e">
        <f>IF(L$75&lt;12-#REF!+1+Kapitalbedarfsplanung!#REF!-1,0,+#REF!/#REF!/IF(12-#REF!+1+Kapitalbedarfsplanung!#REF!-1&lt;7,(#REF!-Kapitalbedarfsplanung!#REF!+1),(#REF!-Kapitalbedarfsplanung!#REF!+1)*2))</f>
        <v>#REF!</v>
      </c>
      <c r="M114" s="409" t="e">
        <f>IF(M$75&lt;12-#REF!+1+Kapitalbedarfsplanung!#REF!-1,0,+#REF!/#REF!/IF(12-#REF!+1+Kapitalbedarfsplanung!#REF!-1&lt;7,(#REF!-Kapitalbedarfsplanung!#REF!+1),(#REF!-Kapitalbedarfsplanung!#REF!+1)*2))</f>
        <v>#REF!</v>
      </c>
      <c r="N114" s="409" t="e">
        <f>IF(N$75&lt;12-#REF!+1+Kapitalbedarfsplanung!#REF!-1,0,+#REF!/#REF!/IF(12-#REF!+1+Kapitalbedarfsplanung!#REF!-1&lt;7,(#REF!-Kapitalbedarfsplanung!#REF!+1),(#REF!-Kapitalbedarfsplanung!#REF!+1)*2))</f>
        <v>#REF!</v>
      </c>
      <c r="O114" s="415" t="e">
        <f>IF(O$75&lt;12-#REF!+1+Kapitalbedarfsplanung!#REF!-1,0,+#REF!/#REF!/IF(12-#REF!+1+Kapitalbedarfsplanung!#REF!-1&lt;7,(#REF!-Kapitalbedarfsplanung!#REF!+1),(#REF!-Kapitalbedarfsplanung!#REF!+1)*2))</f>
        <v>#REF!</v>
      </c>
      <c r="P114" s="414" t="e">
        <f>IF((12-#REF!)&lt;13,#REF!/#REF!/12,IF(P$75&lt;(12-#REF!),0,IF((12-#REF!)&lt;19,#REF!/#REF!/(24-(12-#REF!)),#REF!/#REF!/(24-(12-#REF!))/2)))</f>
        <v>#REF!</v>
      </c>
      <c r="Q114" s="409" t="e">
        <f>IF((12-#REF!)&lt;13,#REF!/#REF!/12,IF(Q$75&lt;(12-#REF!),0,IF((12-#REF!)&lt;19,#REF!/#REF!/(24-(12-#REF!)),#REF!/#REF!/(24-(12-#REF!))/2)))</f>
        <v>#REF!</v>
      </c>
      <c r="R114" s="409" t="e">
        <f>IF((12-#REF!)&lt;13,#REF!/#REF!/12,IF(R$75&lt;(12-#REF!),0,IF((12-#REF!)&lt;19,#REF!/#REF!/(24-(12-#REF!)),#REF!/#REF!/(24-(12-#REF!))/2)))</f>
        <v>#REF!</v>
      </c>
      <c r="S114" s="409" t="e">
        <f>IF((12-#REF!)&lt;13,#REF!/#REF!/12,IF(S$75&lt;(12-#REF!),0,IF((12-#REF!)&lt;19,#REF!/#REF!/(24-(12-#REF!)),#REF!/#REF!/(24-(12-#REF!))/2)))</f>
        <v>#REF!</v>
      </c>
      <c r="T114" s="409" t="e">
        <f>IF((12-#REF!)&lt;13,#REF!/#REF!/12,IF(T$75&lt;(12-#REF!),0,IF((12-#REF!)&lt;19,#REF!/#REF!/(24-(12-#REF!)),#REF!/#REF!/(24-(12-#REF!))/2)))</f>
        <v>#REF!</v>
      </c>
      <c r="U114" s="409" t="e">
        <f>IF((12-#REF!)&lt;13,#REF!/#REF!/12,IF(U$75&lt;(12-#REF!),0,IF((12-#REF!)&lt;19,#REF!/#REF!/(24-(12-#REF!)),#REF!/#REF!/(24-(12-#REF!))/2)))</f>
        <v>#REF!</v>
      </c>
      <c r="V114" s="409" t="e">
        <f>IF((12-#REF!)&lt;13,#REF!/#REF!/12,IF(V$75&lt;(12-#REF!),0,IF((12-#REF!)&lt;19,#REF!/#REF!/(24-(12-#REF!)),#REF!/#REF!/(24-(12-#REF!))/2)))</f>
        <v>#REF!</v>
      </c>
      <c r="W114" s="409" t="e">
        <f>IF((12-#REF!)&lt;13,#REF!/#REF!/12,IF(W$75&lt;(12-#REF!),0,IF((12-#REF!)&lt;19,#REF!/#REF!/(24-(12-#REF!)),#REF!/#REF!/(24-(12-#REF!))/2)))</f>
        <v>#REF!</v>
      </c>
      <c r="X114" s="409" t="e">
        <f>IF((12-#REF!)&lt;13,#REF!/#REF!/12,IF(X$75&lt;(12-#REF!),0,IF((12-#REF!)&lt;19,#REF!/#REF!/(24-(12-#REF!)),#REF!/#REF!/(24-(12-#REF!))/2)))</f>
        <v>#REF!</v>
      </c>
      <c r="Y114" s="409" t="e">
        <f>IF((12-#REF!)&lt;13,#REF!/#REF!/12,IF(Y$75&lt;(12-#REF!),0,IF((12-#REF!)&lt;19,#REF!/#REF!/(24-(12-#REF!)),#REF!/#REF!/(24-(12-#REF!))/2)))</f>
        <v>#REF!</v>
      </c>
      <c r="Z114" s="409" t="e">
        <f>IF((12-#REF!)&lt;13,#REF!/#REF!/12,IF(Z$75&lt;(12-#REF!),0,IF((12-#REF!)&lt;19,#REF!/#REF!/(24-(12-#REF!)),#REF!/#REF!/(24-(12-#REF!))/2)))</f>
        <v>#REF!</v>
      </c>
      <c r="AA114" s="415" t="e">
        <f>IF((12-#REF!)&lt;13,#REF!/#REF!/12,IF(AA$75&lt;(12-#REF!),0,IF((12-#REF!)&lt;19,#REF!/#REF!/(24-(12-#REF!)),#REF!/#REF!/(24-(12-#REF!))/2)))</f>
        <v>#REF!</v>
      </c>
      <c r="AB114" s="414" t="e">
        <f>IF((12-#REF!)&lt;25,#REF!/#REF!/12,IF(AB$75&lt;(12-#REF!),0,IF((12-#REF!)&lt;31,#REF!/#REF!/(36-(12-#REF!)),#REF!/#REF!/(36-(12-#REF!))/2)))</f>
        <v>#REF!</v>
      </c>
      <c r="AC114" s="409" t="e">
        <f>IF((12-#REF!)&lt;25,#REF!/#REF!/12,IF(AC$75&lt;(12-#REF!),0,IF((12-#REF!)&lt;31,#REF!/#REF!/(36-(12-#REF!)),#REF!/#REF!/(36-(12-#REF!))/2)))</f>
        <v>#REF!</v>
      </c>
      <c r="AD114" s="409" t="e">
        <f>IF((12-#REF!)&lt;25,#REF!/#REF!/12,IF(AD$75&lt;(12-#REF!),0,IF((12-#REF!)&lt;31,#REF!/#REF!/(36-(12-#REF!)),#REF!/#REF!/(36-(12-#REF!))/2)))</f>
        <v>#REF!</v>
      </c>
      <c r="AE114" s="409" t="e">
        <f>IF((12-#REF!)&lt;25,#REF!/#REF!/12,IF(AE$75&lt;(12-#REF!),0,IF((12-#REF!)&lt;31,#REF!/#REF!/(36-(12-#REF!)),#REF!/#REF!/(36-(12-#REF!))/2)))</f>
        <v>#REF!</v>
      </c>
      <c r="AF114" s="409" t="e">
        <f>IF((12-#REF!)&lt;25,#REF!/#REF!/12,IF(AF$75&lt;(12-#REF!),0,IF((12-#REF!)&lt;31,#REF!/#REF!/(36-(12-#REF!)),#REF!/#REF!/(36-(12-#REF!))/2)))</f>
        <v>#REF!</v>
      </c>
      <c r="AG114" s="409" t="e">
        <f>IF((12-#REF!)&lt;25,#REF!/#REF!/12,IF(AG$75&lt;(12-#REF!),0,IF((12-#REF!)&lt;31,#REF!/#REF!/(36-(12-#REF!)),#REF!/#REF!/(36-(12-#REF!))/2)))</f>
        <v>#REF!</v>
      </c>
      <c r="AH114" s="409" t="e">
        <f>IF((12-#REF!)&lt;25,#REF!/#REF!/12,IF(AH$75&lt;(12-#REF!),0,IF((12-#REF!)&lt;31,#REF!/#REF!/(36-(12-#REF!)),#REF!/#REF!/(36-(12-#REF!))/2)))</f>
        <v>#REF!</v>
      </c>
      <c r="AI114" s="409" t="e">
        <f>IF((12-#REF!)&lt;25,#REF!/#REF!/12,IF(AI$75&lt;(12-#REF!),0,IF((12-#REF!)&lt;31,#REF!/#REF!/(36-(12-#REF!)),#REF!/#REF!/(36-(12-#REF!))/2)))</f>
        <v>#REF!</v>
      </c>
      <c r="AJ114" s="409" t="e">
        <f>IF((12-#REF!)&lt;25,#REF!/#REF!/12,IF(AJ$75&lt;(12-#REF!),0,IF((12-#REF!)&lt;31,#REF!/#REF!/(36-(12-#REF!)),#REF!/#REF!/(36-(12-#REF!))/2)))</f>
        <v>#REF!</v>
      </c>
      <c r="AK114" s="409" t="e">
        <f>IF((12-#REF!)&lt;25,#REF!/#REF!/12,IF(AK$75&lt;(12-#REF!),0,IF((12-#REF!)&lt;31,#REF!/#REF!/(36-(12-#REF!)),#REF!/#REF!/(36-(12-#REF!))/2)))</f>
        <v>#REF!</v>
      </c>
      <c r="AL114" s="409" t="e">
        <f>IF((12-#REF!)&lt;25,#REF!/#REF!/12,IF(AL$75&lt;(12-#REF!),0,IF((12-#REF!)&lt;31,#REF!/#REF!/(36-(12-#REF!)),#REF!/#REF!/(36-(12-#REF!))/2)))</f>
        <v>#REF!</v>
      </c>
      <c r="AM114" s="415" t="e">
        <f>IF((12-#REF!)&lt;25,#REF!/#REF!/12,IF(AM$75&lt;(12-#REF!),0,IF((12-#REF!)&lt;31,#REF!/#REF!/(36-(12-#REF!)),#REF!/#REF!/(36-(12-#REF!))/2)))</f>
        <v>#REF!</v>
      </c>
    </row>
    <row r="115" spans="2:39" ht="15.75">
      <c r="B115" s="162"/>
      <c r="C115" s="391"/>
      <c r="D115" s="421"/>
      <c r="E115" s="422"/>
      <c r="F115" s="422"/>
      <c r="G115" s="422"/>
      <c r="H115" s="422"/>
      <c r="I115" s="422"/>
      <c r="J115" s="422"/>
      <c r="K115" s="422"/>
      <c r="L115" s="422"/>
      <c r="M115" s="422"/>
      <c r="N115" s="422"/>
      <c r="O115" s="430"/>
      <c r="P115" s="421"/>
      <c r="Q115" s="422"/>
      <c r="R115" s="422"/>
      <c r="S115" s="422"/>
      <c r="T115" s="422"/>
      <c r="U115" s="422"/>
      <c r="V115" s="422"/>
      <c r="W115" s="422"/>
      <c r="X115" s="422"/>
      <c r="Y115" s="422"/>
      <c r="Z115" s="422"/>
      <c r="AA115" s="430"/>
      <c r="AB115" s="421"/>
      <c r="AC115" s="422"/>
      <c r="AD115" s="422"/>
      <c r="AE115" s="422"/>
      <c r="AF115" s="422"/>
      <c r="AG115" s="422"/>
      <c r="AH115" s="422"/>
      <c r="AI115" s="422"/>
      <c r="AJ115" s="422"/>
      <c r="AK115" s="422"/>
      <c r="AL115" s="422"/>
      <c r="AM115" s="430"/>
    </row>
    <row r="116" spans="2:39" ht="16.5" thickBot="1">
      <c r="B116" s="27" t="s">
        <v>159</v>
      </c>
      <c r="C116" s="391"/>
      <c r="D116" s="425" t="e">
        <f>+'Kalk. int.'!D68/(1+#REF!)</f>
        <v>#REF!</v>
      </c>
      <c r="E116" s="410" t="e">
        <f>+'Kalk. int.'!E68/(1+#REF!)</f>
        <v>#REF!</v>
      </c>
      <c r="F116" s="410" t="e">
        <f>+'Kalk. int.'!F68/(1+#REF!)</f>
        <v>#REF!</v>
      </c>
      <c r="G116" s="410" t="e">
        <f>+'Kalk. int.'!G68/(1+#REF!)</f>
        <v>#REF!</v>
      </c>
      <c r="H116" s="410" t="e">
        <f>+'Kalk. int.'!H68/(1+#REF!)</f>
        <v>#REF!</v>
      </c>
      <c r="I116" s="410" t="e">
        <f>+'Kalk. int.'!I68/(1+#REF!)</f>
        <v>#REF!</v>
      </c>
      <c r="J116" s="410" t="e">
        <f>+'Kalk. int.'!J68/(1+#REF!)</f>
        <v>#REF!</v>
      </c>
      <c r="K116" s="410" t="e">
        <f>+'Kalk. int.'!K68/(1+#REF!)</f>
        <v>#REF!</v>
      </c>
      <c r="L116" s="410" t="e">
        <f>+'Kalk. int.'!L68/(1+#REF!)</f>
        <v>#REF!</v>
      </c>
      <c r="M116" s="410" t="e">
        <f>+'Kalk. int.'!M68/(1+#REF!)</f>
        <v>#REF!</v>
      </c>
      <c r="N116" s="410" t="e">
        <f>+'Kalk. int.'!N68/(1+#REF!)</f>
        <v>#REF!</v>
      </c>
      <c r="O116" s="426" t="e">
        <f>+'Kalk. int.'!O68/(1+#REF!)</f>
        <v>#REF!</v>
      </c>
      <c r="P116" s="425" t="e">
        <f>+'Kalk. int.'!P68/(1+#REF!)</f>
        <v>#REF!</v>
      </c>
      <c r="Q116" s="410" t="e">
        <f>+'Kalk. int.'!Q68/(1+#REF!)</f>
        <v>#REF!</v>
      </c>
      <c r="R116" s="410" t="e">
        <f>+'Kalk. int.'!R68/(1+#REF!)</f>
        <v>#REF!</v>
      </c>
      <c r="S116" s="410" t="e">
        <f>+'Kalk. int.'!S68/(1+#REF!)</f>
        <v>#REF!</v>
      </c>
      <c r="T116" s="410" t="e">
        <f>+'Kalk. int.'!T68/(1+#REF!)</f>
        <v>#REF!</v>
      </c>
      <c r="U116" s="410" t="e">
        <f>+'Kalk. int.'!U68/(1+#REF!)</f>
        <v>#REF!</v>
      </c>
      <c r="V116" s="410" t="e">
        <f>+'Kalk. int.'!V68/(1+#REF!)</f>
        <v>#REF!</v>
      </c>
      <c r="W116" s="410" t="e">
        <f>+'Kalk. int.'!W68/(1+#REF!)</f>
        <v>#REF!</v>
      </c>
      <c r="X116" s="410" t="e">
        <f>+'Kalk. int.'!X68/(1+#REF!)</f>
        <v>#REF!</v>
      </c>
      <c r="Y116" s="410" t="e">
        <f>+'Kalk. int.'!Y68/(1+#REF!)</f>
        <v>#REF!</v>
      </c>
      <c r="Z116" s="410" t="e">
        <f>+'Kalk. int.'!Z68/(1+#REF!)</f>
        <v>#REF!</v>
      </c>
      <c r="AA116" s="426" t="e">
        <f>+'Kalk. int.'!AA68/(1+#REF!)</f>
        <v>#REF!</v>
      </c>
      <c r="AB116" s="425" t="e">
        <f>+'Kalk. int.'!AB68/(1+#REF!)</f>
        <v>#REF!</v>
      </c>
      <c r="AC116" s="410" t="e">
        <f>+'Kalk. int.'!AC68/(1+#REF!)</f>
        <v>#REF!</v>
      </c>
      <c r="AD116" s="410" t="e">
        <f>+'Kalk. int.'!AD68/(1+#REF!)</f>
        <v>#REF!</v>
      </c>
      <c r="AE116" s="410" t="e">
        <f>+'Kalk. int.'!AE68/(1+#REF!)</f>
        <v>#REF!</v>
      </c>
      <c r="AF116" s="410" t="e">
        <f>+'Kalk. int.'!AF68/(1+#REF!)</f>
        <v>#REF!</v>
      </c>
      <c r="AG116" s="410" t="e">
        <f>+'Kalk. int.'!AG68/(1+#REF!)</f>
        <v>#REF!</v>
      </c>
      <c r="AH116" s="410" t="e">
        <f>+'Kalk. int.'!AH68/(1+#REF!)</f>
        <v>#REF!</v>
      </c>
      <c r="AI116" s="410" t="e">
        <f>+'Kalk. int.'!AI68/(1+#REF!)</f>
        <v>#REF!</v>
      </c>
      <c r="AJ116" s="410" t="e">
        <f>+'Kalk. int.'!AJ68/(1+#REF!)</f>
        <v>#REF!</v>
      </c>
      <c r="AK116" s="410" t="e">
        <f>+'Kalk. int.'!AK68/(1+#REF!)</f>
        <v>#REF!</v>
      </c>
      <c r="AL116" s="410" t="e">
        <f>+'Kalk. int.'!AL68/(1+#REF!)</f>
        <v>#REF!</v>
      </c>
      <c r="AM116" s="426" t="e">
        <f>+'Kalk. int.'!AM68/(1+#REF!)</f>
        <v>#REF!</v>
      </c>
    </row>
    <row r="117" spans="2:39" ht="16.5" thickBot="1">
      <c r="B117" s="163" t="s">
        <v>161</v>
      </c>
      <c r="C117" s="391"/>
      <c r="D117" s="427" t="e">
        <f t="shared" ref="D117:AM117" si="10">SUM(D76:D116)</f>
        <v>#REF!</v>
      </c>
      <c r="E117" s="411" t="e">
        <f t="shared" si="10"/>
        <v>#REF!</v>
      </c>
      <c r="F117" s="411" t="e">
        <f t="shared" si="10"/>
        <v>#REF!</v>
      </c>
      <c r="G117" s="411" t="e">
        <f t="shared" si="10"/>
        <v>#REF!</v>
      </c>
      <c r="H117" s="411" t="e">
        <f t="shared" si="10"/>
        <v>#REF!</v>
      </c>
      <c r="I117" s="411" t="e">
        <f t="shared" si="10"/>
        <v>#REF!</v>
      </c>
      <c r="J117" s="411" t="e">
        <f t="shared" si="10"/>
        <v>#REF!</v>
      </c>
      <c r="K117" s="411" t="e">
        <f t="shared" si="10"/>
        <v>#REF!</v>
      </c>
      <c r="L117" s="411" t="e">
        <f t="shared" si="10"/>
        <v>#REF!</v>
      </c>
      <c r="M117" s="411" t="e">
        <f t="shared" si="10"/>
        <v>#REF!</v>
      </c>
      <c r="N117" s="411" t="e">
        <f t="shared" si="10"/>
        <v>#REF!</v>
      </c>
      <c r="O117" s="428" t="e">
        <f t="shared" si="10"/>
        <v>#REF!</v>
      </c>
      <c r="P117" s="427" t="e">
        <f t="shared" si="10"/>
        <v>#REF!</v>
      </c>
      <c r="Q117" s="411" t="e">
        <f t="shared" si="10"/>
        <v>#REF!</v>
      </c>
      <c r="R117" s="411" t="e">
        <f t="shared" si="10"/>
        <v>#REF!</v>
      </c>
      <c r="S117" s="411" t="e">
        <f t="shared" si="10"/>
        <v>#REF!</v>
      </c>
      <c r="T117" s="411" t="e">
        <f t="shared" si="10"/>
        <v>#REF!</v>
      </c>
      <c r="U117" s="411" t="e">
        <f t="shared" si="10"/>
        <v>#REF!</v>
      </c>
      <c r="V117" s="411" t="e">
        <f t="shared" si="10"/>
        <v>#REF!</v>
      </c>
      <c r="W117" s="411" t="e">
        <f t="shared" si="10"/>
        <v>#REF!</v>
      </c>
      <c r="X117" s="411" t="e">
        <f t="shared" si="10"/>
        <v>#REF!</v>
      </c>
      <c r="Y117" s="411" t="e">
        <f t="shared" si="10"/>
        <v>#REF!</v>
      </c>
      <c r="Z117" s="411" t="e">
        <f t="shared" si="10"/>
        <v>#REF!</v>
      </c>
      <c r="AA117" s="428" t="e">
        <f t="shared" si="10"/>
        <v>#REF!</v>
      </c>
      <c r="AB117" s="427" t="e">
        <f t="shared" si="10"/>
        <v>#REF!</v>
      </c>
      <c r="AC117" s="411" t="e">
        <f t="shared" si="10"/>
        <v>#REF!</v>
      </c>
      <c r="AD117" s="411" t="e">
        <f t="shared" si="10"/>
        <v>#REF!</v>
      </c>
      <c r="AE117" s="411" t="e">
        <f t="shared" si="10"/>
        <v>#REF!</v>
      </c>
      <c r="AF117" s="411" t="e">
        <f t="shared" si="10"/>
        <v>#REF!</v>
      </c>
      <c r="AG117" s="411" t="e">
        <f t="shared" si="10"/>
        <v>#REF!</v>
      </c>
      <c r="AH117" s="411" t="e">
        <f t="shared" si="10"/>
        <v>#REF!</v>
      </c>
      <c r="AI117" s="411" t="e">
        <f t="shared" si="10"/>
        <v>#REF!</v>
      </c>
      <c r="AJ117" s="411" t="e">
        <f t="shared" si="10"/>
        <v>#REF!</v>
      </c>
      <c r="AK117" s="411" t="e">
        <f t="shared" si="10"/>
        <v>#REF!</v>
      </c>
      <c r="AL117" s="411" t="e">
        <f t="shared" si="10"/>
        <v>#REF!</v>
      </c>
      <c r="AM117" s="428" t="e">
        <f t="shared" si="10"/>
        <v>#REF!</v>
      </c>
    </row>
    <row r="119" spans="2:39" ht="15.75">
      <c r="D119" s="165"/>
      <c r="E119" s="164"/>
      <c r="F119" s="165"/>
      <c r="G119" s="164"/>
      <c r="H119" s="165"/>
      <c r="I119" s="164"/>
      <c r="J119" s="165"/>
      <c r="K119" s="164"/>
      <c r="L119" s="165"/>
      <c r="M119" s="164"/>
      <c r="N119" s="165"/>
      <c r="O119" s="164"/>
    </row>
    <row r="120" spans="2:39" ht="20.25">
      <c r="D120" s="380" t="e">
        <f>+#REF!</f>
        <v>#REF!</v>
      </c>
      <c r="P120" s="380" t="e">
        <f>+D120+1</f>
        <v>#REF!</v>
      </c>
      <c r="AB120" s="380" t="e">
        <f>+P120+1</f>
        <v>#REF!</v>
      </c>
    </row>
    <row r="121" spans="2:39" ht="16.5" thickBot="1">
      <c r="D121" s="777" t="s">
        <v>98</v>
      </c>
      <c r="E121" s="778"/>
      <c r="F121" s="778"/>
      <c r="G121" s="778"/>
      <c r="H121" s="778"/>
      <c r="I121" s="778"/>
      <c r="J121" s="778"/>
      <c r="K121" s="778"/>
      <c r="L121" s="778"/>
      <c r="M121" s="778"/>
      <c r="N121" s="778"/>
      <c r="O121" s="778"/>
      <c r="P121" s="398"/>
    </row>
    <row r="122" spans="2:39" ht="20.25">
      <c r="B122" s="330" t="s">
        <v>1566</v>
      </c>
      <c r="D122" s="381">
        <v>1</v>
      </c>
      <c r="E122" s="382">
        <v>2</v>
      </c>
      <c r="F122" s="382">
        <v>3</v>
      </c>
      <c r="G122" s="382">
        <v>4</v>
      </c>
      <c r="H122" s="382">
        <v>5</v>
      </c>
      <c r="I122" s="382">
        <v>6</v>
      </c>
      <c r="J122" s="382">
        <v>7</v>
      </c>
      <c r="K122" s="382">
        <v>8</v>
      </c>
      <c r="L122" s="382">
        <v>9</v>
      </c>
      <c r="M122" s="382">
        <v>10</v>
      </c>
      <c r="N122" s="382">
        <v>11</v>
      </c>
      <c r="O122" s="383">
        <v>12</v>
      </c>
      <c r="P122" s="381">
        <v>1</v>
      </c>
      <c r="Q122" s="382">
        <v>2</v>
      </c>
      <c r="R122" s="382">
        <v>3</v>
      </c>
      <c r="S122" s="382">
        <v>4</v>
      </c>
      <c r="T122" s="382">
        <v>5</v>
      </c>
      <c r="U122" s="382">
        <v>6</v>
      </c>
      <c r="V122" s="382">
        <v>7</v>
      </c>
      <c r="W122" s="382">
        <v>8</v>
      </c>
      <c r="X122" s="382">
        <v>9</v>
      </c>
      <c r="Y122" s="382">
        <v>10</v>
      </c>
      <c r="Z122" s="382">
        <v>11</v>
      </c>
      <c r="AA122" s="399">
        <v>12</v>
      </c>
      <c r="AB122" s="381">
        <v>1</v>
      </c>
      <c r="AC122" s="382">
        <v>2</v>
      </c>
      <c r="AD122" s="382">
        <v>3</v>
      </c>
      <c r="AE122" s="382">
        <v>4</v>
      </c>
      <c r="AF122" s="382">
        <v>5</v>
      </c>
      <c r="AG122" s="382">
        <v>6</v>
      </c>
      <c r="AH122" s="382">
        <v>7</v>
      </c>
      <c r="AI122" s="382">
        <v>8</v>
      </c>
      <c r="AJ122" s="382">
        <v>9</v>
      </c>
      <c r="AK122" s="382">
        <v>10</v>
      </c>
      <c r="AL122" s="382">
        <v>11</v>
      </c>
      <c r="AM122" s="399">
        <v>12</v>
      </c>
    </row>
    <row r="123" spans="2:39" ht="15">
      <c r="D123" s="384" t="e">
        <f>IF(OR(#REF!=D$122,#REF!=D$122),"Zuschlag"," ")</f>
        <v>#REF!</v>
      </c>
      <c r="E123" s="17" t="e">
        <f>IF(OR(#REF!=E$122,#REF!=E$122),"Zuschlag"," ")</f>
        <v>#REF!</v>
      </c>
      <c r="F123" s="17" t="e">
        <f>IF(OR(#REF!=F$122,#REF!=F$122),"Zuschlag"," ")</f>
        <v>#REF!</v>
      </c>
      <c r="G123" s="17" t="e">
        <f>IF(OR(#REF!=G$122,#REF!=G$122),"Zuschlag"," ")</f>
        <v>#REF!</v>
      </c>
      <c r="H123" s="17" t="e">
        <f>IF(OR(#REF!=H$122,#REF!=H$122),"Zuschlag"," ")</f>
        <v>#REF!</v>
      </c>
      <c r="I123" s="17" t="e">
        <f>IF(OR(#REF!=I$122,#REF!=I$122),"Zuschlag"," ")</f>
        <v>#REF!</v>
      </c>
      <c r="J123" s="17" t="e">
        <f>IF(OR(#REF!=J$122,#REF!=J$122),"Zuschlag"," ")</f>
        <v>#REF!</v>
      </c>
      <c r="K123" s="17" t="e">
        <f>IF(OR(#REF!=K$122,#REF!=K$122),"Zuschlag"," ")</f>
        <v>#REF!</v>
      </c>
      <c r="L123" s="17" t="e">
        <f>IF(OR(#REF!=L$122,#REF!=L$122),"Zuschlag"," ")</f>
        <v>#REF!</v>
      </c>
      <c r="M123" s="17" t="e">
        <f>IF(OR(#REF!=M$122,#REF!=M$122),"Zuschlag"," ")</f>
        <v>#REF!</v>
      </c>
      <c r="N123" s="17" t="e">
        <f>IF(OR(#REF!=N$122,#REF!=N$122),"Zuschlag"," ")</f>
        <v>#REF!</v>
      </c>
      <c r="O123" s="34" t="e">
        <f>IF(OR(#REF!=O$122,#REF!=O$122),"Zuschlag"," ")</f>
        <v>#REF!</v>
      </c>
      <c r="P123" s="400" t="e">
        <f>IF(OR(#REF!=D$122,#REF!=D$122),"Zuschlag"," ")</f>
        <v>#REF!</v>
      </c>
      <c r="Q123" s="401" t="e">
        <f>IF(OR(#REF!=E$122,#REF!=E$122),"Zuschlag"," ")</f>
        <v>#REF!</v>
      </c>
      <c r="R123" s="401" t="e">
        <f>IF(OR(#REF!=F$122,#REF!=F$122),"Zuschlag"," ")</f>
        <v>#REF!</v>
      </c>
      <c r="S123" s="401" t="e">
        <f>IF(OR(#REF!=G$122,#REF!=G$122),"Zuschlag"," ")</f>
        <v>#REF!</v>
      </c>
      <c r="T123" s="401" t="e">
        <f>IF(OR(#REF!=H$122,#REF!=H$122),"Zuschlag"," ")</f>
        <v>#REF!</v>
      </c>
      <c r="U123" s="401" t="e">
        <f>IF(OR(#REF!=I$122,#REF!=I$122),"Zuschlag"," ")</f>
        <v>#REF!</v>
      </c>
      <c r="V123" s="401" t="e">
        <f>IF(OR(#REF!=J$122,#REF!=J$122),"Zuschlag"," ")</f>
        <v>#REF!</v>
      </c>
      <c r="W123" s="401" t="e">
        <f>IF(OR(#REF!=K$122,#REF!=K$122),"Zuschlag"," ")</f>
        <v>#REF!</v>
      </c>
      <c r="X123" s="401" t="e">
        <f>IF(OR(#REF!=L$122,#REF!=L$122),"Zuschlag"," ")</f>
        <v>#REF!</v>
      </c>
      <c r="Y123" s="401" t="e">
        <f>IF(OR(#REF!=M$122,#REF!=M$122),"Zuschlag"," ")</f>
        <v>#REF!</v>
      </c>
      <c r="Z123" s="401" t="e">
        <f>IF(OR(#REF!=N$122,#REF!=N$122),"Zuschlag"," ")</f>
        <v>#REF!</v>
      </c>
      <c r="AA123" s="402" t="e">
        <f>IF(OR(#REF!=O$122,#REF!=O$122),"Zuschlag"," ")</f>
        <v>#REF!</v>
      </c>
      <c r="AB123" s="400" t="e">
        <f>IF(OR(#REF!=D$122,#REF!=D$122),"Zuschlag"," ")</f>
        <v>#REF!</v>
      </c>
      <c r="AC123" s="401" t="e">
        <f>IF(OR(#REF!=E$122,#REF!=E$122),"Zuschlag"," ")</f>
        <v>#REF!</v>
      </c>
      <c r="AD123" s="401" t="e">
        <f>IF(OR(#REF!=F$122,#REF!=F$122),"Zuschlag"," ")</f>
        <v>#REF!</v>
      </c>
      <c r="AE123" s="401" t="e">
        <f>IF(OR(#REF!=G$122,#REF!=G$122),"Zuschlag"," ")</f>
        <v>#REF!</v>
      </c>
      <c r="AF123" s="401" t="e">
        <f>IF(OR(#REF!=H$122,#REF!=H$122),"Zuschlag"," ")</f>
        <v>#REF!</v>
      </c>
      <c r="AG123" s="401" t="e">
        <f>IF(OR(#REF!=I$122,#REF!=I$122),"Zuschlag"," ")</f>
        <v>#REF!</v>
      </c>
      <c r="AH123" s="401" t="e">
        <f>IF(OR(#REF!=J$122,#REF!=J$122),"Zuschlag"," ")</f>
        <v>#REF!</v>
      </c>
      <c r="AI123" s="401" t="e">
        <f>IF(OR(#REF!=K$122,#REF!=K$122),"Zuschlag"," ")</f>
        <v>#REF!</v>
      </c>
      <c r="AJ123" s="401" t="e">
        <f>IF(OR(#REF!=L$122,#REF!=L$122),"Zuschlag"," ")</f>
        <v>#REF!</v>
      </c>
      <c r="AK123" s="401" t="e">
        <f>IF(OR(#REF!=M$122,#REF!=M$122),"Zuschlag"," ")</f>
        <v>#REF!</v>
      </c>
      <c r="AL123" s="401" t="e">
        <f>IF(OR(#REF!=N$122,#REF!=N$122),"Zuschlag"," ")</f>
        <v>#REF!</v>
      </c>
      <c r="AM123" s="402" t="e">
        <f>IF(OR(#REF!=O$122,#REF!=O$122),"Zuschlag"," ")</f>
        <v>#REF!</v>
      </c>
    </row>
    <row r="124" spans="2:39" ht="15">
      <c r="D124" s="385" t="e">
        <f>IF(OR(#REF!=D$122,#REF!=D$122),0,#REF!*#REF!)+IF(#REF!=D$122,#REF!*#REF!,0)+IF(#REF!=D$122,#REF!*#REF!,0)</f>
        <v>#REF!</v>
      </c>
      <c r="E124" s="18" t="e">
        <f>IF(OR(#REF!=E$122,#REF!=E$122),0,#REF!*#REF!)+IF(#REF!=E$122,#REF!*#REF!,0)+IF(#REF!=E$122,#REF!*#REF!,0)</f>
        <v>#REF!</v>
      </c>
      <c r="F124" s="18" t="e">
        <f>IF(OR(#REF!=F$122,#REF!=F$122),0,#REF!*#REF!)+IF(#REF!=F$122,#REF!*#REF!,0)+IF(#REF!=F$122,#REF!*#REF!,0)</f>
        <v>#REF!</v>
      </c>
      <c r="G124" s="18" t="e">
        <f>IF(OR(#REF!=G$122,#REF!=G$122),0,#REF!*#REF!)+IF(#REF!=G$122,#REF!*#REF!,0)+IF(#REF!=G$122,#REF!*#REF!,0)</f>
        <v>#REF!</v>
      </c>
      <c r="H124" s="18" t="e">
        <f>IF(OR(#REF!=H$122,#REF!=H$122),0,#REF!*#REF!)+IF(#REF!=H$122,#REF!*#REF!,0)+IF(#REF!=H$122,#REF!*#REF!,0)</f>
        <v>#REF!</v>
      </c>
      <c r="I124" s="18" t="e">
        <f>IF(OR(#REF!=I$122,#REF!=I$122),0,#REF!*#REF!)+IF(#REF!=I$122,#REF!*#REF!,0)+IF(#REF!=I$122,#REF!*#REF!,0)</f>
        <v>#REF!</v>
      </c>
      <c r="J124" s="18" t="e">
        <f>IF(OR(#REF!=J$122,#REF!=J$122),0,#REF!*#REF!)+IF(#REF!=J$122,#REF!*#REF!,0)+IF(#REF!=J$122,#REF!*#REF!,0)</f>
        <v>#REF!</v>
      </c>
      <c r="K124" s="18" t="e">
        <f>IF(OR(#REF!=K$122,#REF!=K$122),0,#REF!*#REF!)+IF(#REF!=K$122,#REF!*#REF!,0)+IF(#REF!=K$122,#REF!*#REF!,0)</f>
        <v>#REF!</v>
      </c>
      <c r="L124" s="18" t="e">
        <f>IF(OR(#REF!=L$122,#REF!=L$122),0,#REF!*#REF!)+IF(#REF!=L$122,#REF!*#REF!,0)+IF(#REF!=L$122,#REF!*#REF!,0)</f>
        <v>#REF!</v>
      </c>
      <c r="M124" s="18" t="e">
        <f>IF(OR(#REF!=M$122,#REF!=M$122),0,#REF!*#REF!)+IF(#REF!=M$122,#REF!*#REF!,0)+IF(#REF!=M$122,#REF!*#REF!,0)</f>
        <v>#REF!</v>
      </c>
      <c r="N124" s="18" t="e">
        <f>IF(OR(#REF!=N$122,#REF!=N$122),0,#REF!*#REF!)+IF(#REF!=N$122,#REF!*#REF!,0)+IF(#REF!=N$122,#REF!*#REF!,0)</f>
        <v>#REF!</v>
      </c>
      <c r="O124" s="45" t="e">
        <f>IF(OR(#REF!=O$122,#REF!=O$122),0,#REF!*#REF!)+IF(#REF!=O$122,#REF!*#REF!,0)+IF(#REF!=O$122,#REF!*#REF!,0)</f>
        <v>#REF!</v>
      </c>
      <c r="P124" s="403" t="e">
        <f>IF(OR(#REF!=D$122,#REF!=D$122),0,#REF!*#REF!)+IF(#REF!=D$122,#REF!*#REF!,0)+IF(#REF!=D$122,#REF!*#REF!,0)</f>
        <v>#REF!</v>
      </c>
      <c r="Q124" s="404" t="e">
        <f>IF(OR(#REF!=E$122,#REF!=E$122),0,#REF!*#REF!)+IF(#REF!=E$122,#REF!*#REF!,0)+IF(#REF!=E$122,#REF!*#REF!,0)</f>
        <v>#REF!</v>
      </c>
      <c r="R124" s="404" t="e">
        <f>IF(OR(#REF!=F$122,#REF!=F$122),0,#REF!*#REF!)+IF(#REF!=F$122,#REF!*#REF!,0)+IF(#REF!=F$122,#REF!*#REF!,0)</f>
        <v>#REF!</v>
      </c>
      <c r="S124" s="404" t="e">
        <f>IF(OR(#REF!=G$122,#REF!=G$122),0,#REF!*#REF!)+IF(#REF!=G$122,#REF!*#REF!,0)+IF(#REF!=G$122,#REF!*#REF!,0)</f>
        <v>#REF!</v>
      </c>
      <c r="T124" s="404" t="e">
        <f>IF(OR(#REF!=H$122,#REF!=H$122),0,#REF!*#REF!)+IF(#REF!=H$122,#REF!*#REF!,0)+IF(#REF!=H$122,#REF!*#REF!,0)</f>
        <v>#REF!</v>
      </c>
      <c r="U124" s="404" t="e">
        <f>IF(OR(#REF!=I$122,#REF!=I$122),0,#REF!*#REF!)+IF(#REF!=I$122,#REF!*#REF!,0)+IF(#REF!=I$122,#REF!*#REF!,0)</f>
        <v>#REF!</v>
      </c>
      <c r="V124" s="404" t="e">
        <f>IF(OR(#REF!=J$122,#REF!=J$122),0,#REF!*#REF!)+IF(#REF!=J$122,#REF!*#REF!,0)+IF(#REF!=J$122,#REF!*#REF!,0)</f>
        <v>#REF!</v>
      </c>
      <c r="W124" s="404" t="e">
        <f>IF(OR(#REF!=K$122,#REF!=K$122),0,#REF!*#REF!)+IF(#REF!=K$122,#REF!*#REF!,0)+IF(#REF!=K$122,#REF!*#REF!,0)</f>
        <v>#REF!</v>
      </c>
      <c r="X124" s="404" t="e">
        <f>IF(OR(#REF!=L$122,#REF!=L$122),0,#REF!*#REF!)+IF(#REF!=L$122,#REF!*#REF!,0)+IF(#REF!=L$122,#REF!*#REF!,0)</f>
        <v>#REF!</v>
      </c>
      <c r="Y124" s="404" t="e">
        <f>IF(OR(#REF!=M$122,#REF!=M$122),0,#REF!*#REF!)+IF(#REF!=M$122,#REF!*#REF!,0)+IF(#REF!=M$122,#REF!*#REF!,0)</f>
        <v>#REF!</v>
      </c>
      <c r="Z124" s="404" t="e">
        <f>IF(OR(#REF!=N$122,#REF!=N$122),0,#REF!*#REF!)+IF(#REF!=N$122,#REF!*#REF!,0)+IF(#REF!=N$122,#REF!*#REF!,0)</f>
        <v>#REF!</v>
      </c>
      <c r="AA124" s="405" t="e">
        <f>IF(OR(#REF!=O$122,#REF!=O$122),0,#REF!*#REF!)+IF(#REF!=O$122,#REF!*#REF!,0)+IF(#REF!=O$122,#REF!*#REF!,0)</f>
        <v>#REF!</v>
      </c>
      <c r="AB124" s="403" t="e">
        <f>IF(OR(#REF!=D$122,#REF!=D$122),0,#REF!*#REF!)+IF(#REF!=D$122,#REF!*#REF!,0)+IF(#REF!=D$122,#REF!*#REF!,0)</f>
        <v>#REF!</v>
      </c>
      <c r="AC124" s="404" t="e">
        <f>IF(OR(#REF!=E$122,#REF!=E$122),0,#REF!*#REF!)+IF(#REF!=E$122,#REF!*#REF!,0)+IF(#REF!=E$122,#REF!*#REF!,0)</f>
        <v>#REF!</v>
      </c>
      <c r="AD124" s="404" t="e">
        <f>IF(OR(#REF!=F$122,#REF!=F$122),0,#REF!*#REF!)+IF(#REF!=F$122,#REF!*#REF!,0)+IF(#REF!=F$122,#REF!*#REF!,0)</f>
        <v>#REF!</v>
      </c>
      <c r="AE124" s="404" t="e">
        <f>IF(OR(#REF!=G$122,#REF!=G$122),0,#REF!*#REF!)+IF(#REF!=G$122,#REF!*#REF!,0)+IF(#REF!=G$122,#REF!*#REF!,0)</f>
        <v>#REF!</v>
      </c>
      <c r="AF124" s="404" t="e">
        <f>IF(OR(#REF!=H$122,#REF!=H$122),0,#REF!*#REF!)+IF(#REF!=H$122,#REF!*#REF!,0)+IF(#REF!=H$122,#REF!*#REF!,0)</f>
        <v>#REF!</v>
      </c>
      <c r="AG124" s="404" t="e">
        <f>IF(OR(#REF!=I$122,#REF!=I$122),0,#REF!*#REF!)+IF(#REF!=I$122,#REF!*#REF!,0)+IF(#REF!=I$122,#REF!*#REF!,0)</f>
        <v>#REF!</v>
      </c>
      <c r="AH124" s="404" t="e">
        <f>IF(OR(#REF!=J$122,#REF!=J$122),0,#REF!*#REF!)+IF(#REF!=J$122,#REF!*#REF!,0)+IF(#REF!=J$122,#REF!*#REF!,0)</f>
        <v>#REF!</v>
      </c>
      <c r="AI124" s="404" t="e">
        <f>IF(OR(#REF!=K$122,#REF!=K$122),0,#REF!*#REF!)+IF(#REF!=K$122,#REF!*#REF!,0)+IF(#REF!=K$122,#REF!*#REF!,0)</f>
        <v>#REF!</v>
      </c>
      <c r="AJ124" s="404" t="e">
        <f>IF(OR(#REF!=L$122,#REF!=L$122),0,#REF!*#REF!)+IF(#REF!=L$122,#REF!*#REF!,0)+IF(#REF!=L$122,#REF!*#REF!,0)</f>
        <v>#REF!</v>
      </c>
      <c r="AK124" s="404" t="e">
        <f>IF(OR(#REF!=M$122,#REF!=M$122),0,#REF!*#REF!)+IF(#REF!=M$122,#REF!*#REF!,0)+IF(#REF!=M$122,#REF!*#REF!,0)</f>
        <v>#REF!</v>
      </c>
      <c r="AL124" s="404" t="e">
        <f>IF(OR(#REF!=N$122,#REF!=N$122),0,#REF!*#REF!)+IF(#REF!=N$122,#REF!*#REF!,0)+IF(#REF!=N$122,#REF!*#REF!,0)</f>
        <v>#REF!</v>
      </c>
      <c r="AM124" s="405" t="e">
        <f>IF(OR(#REF!=O$122,#REF!=O$122),0,#REF!*#REF!)+IF(#REF!=O$122,#REF!*#REF!,0)+IF(#REF!=O$122,#REF!*#REF!,0)</f>
        <v>#REF!</v>
      </c>
    </row>
    <row r="125" spans="2:39" ht="15">
      <c r="D125" s="385" t="e">
        <f>IF(OR(#REF!=D$122,#REF!=D$122),0,#REF!*#REF!)+IF(#REF!=D$122,#REF!*#REF!,0)+IF(#REF!=D$122,#REF!*#REF!,0)</f>
        <v>#REF!</v>
      </c>
      <c r="E125" s="18" t="e">
        <f>IF(OR(#REF!=E$122,#REF!=E$122),0,#REF!*#REF!)+IF(#REF!=E$122,#REF!*#REF!,0)+IF(#REF!=E$122,#REF!*#REF!,0)</f>
        <v>#REF!</v>
      </c>
      <c r="F125" s="18" t="e">
        <f>IF(OR(#REF!=F$122,#REF!=F$122),0,#REF!*#REF!)+IF(#REF!=F$122,#REF!*#REF!,0)+IF(#REF!=F$122,#REF!*#REF!,0)</f>
        <v>#REF!</v>
      </c>
      <c r="G125" s="18" t="e">
        <f>IF(OR(#REF!=G$122,#REF!=G$122),0,#REF!*#REF!)+IF(#REF!=G$122,#REF!*#REF!,0)+IF(#REF!=G$122,#REF!*#REF!,0)</f>
        <v>#REF!</v>
      </c>
      <c r="H125" s="18" t="e">
        <f>IF(OR(#REF!=H$122,#REF!=H$122),0,#REF!*#REF!)+IF(#REF!=H$122,#REF!*#REF!,0)+IF(#REF!=H$122,#REF!*#REF!,0)</f>
        <v>#REF!</v>
      </c>
      <c r="I125" s="18" t="e">
        <f>IF(OR(#REF!=I$122,#REF!=I$122),0,#REF!*#REF!)+IF(#REF!=I$122,#REF!*#REF!,0)+IF(#REF!=I$122,#REF!*#REF!,0)</f>
        <v>#REF!</v>
      </c>
      <c r="J125" s="18" t="e">
        <f>IF(OR(#REF!=J$122,#REF!=J$122),0,#REF!*#REF!)+IF(#REF!=J$122,#REF!*#REF!,0)+IF(#REF!=J$122,#REF!*#REF!,0)</f>
        <v>#REF!</v>
      </c>
      <c r="K125" s="18" t="e">
        <f>IF(OR(#REF!=K$122,#REF!=K$122),0,#REF!*#REF!)+IF(#REF!=K$122,#REF!*#REF!,0)+IF(#REF!=K$122,#REF!*#REF!,0)</f>
        <v>#REF!</v>
      </c>
      <c r="L125" s="18" t="e">
        <f>IF(OR(#REF!=L$122,#REF!=L$122),0,#REF!*#REF!)+IF(#REF!=L$122,#REF!*#REF!,0)+IF(#REF!=L$122,#REF!*#REF!,0)</f>
        <v>#REF!</v>
      </c>
      <c r="M125" s="18" t="e">
        <f>IF(OR(#REF!=M$122,#REF!=M$122),0,#REF!*#REF!)+IF(#REF!=M$122,#REF!*#REF!,0)+IF(#REF!=M$122,#REF!*#REF!,0)</f>
        <v>#REF!</v>
      </c>
      <c r="N125" s="18" t="e">
        <f>IF(OR(#REF!=N$122,#REF!=N$122),0,#REF!*#REF!)+IF(#REF!=N$122,#REF!*#REF!,0)+IF(#REF!=N$122,#REF!*#REF!,0)</f>
        <v>#REF!</v>
      </c>
      <c r="O125" s="45" t="e">
        <f>IF(OR(#REF!=O$122,#REF!=O$122),0,#REF!*#REF!)+IF(#REF!=O$122,#REF!*#REF!,0)+IF(#REF!=O$122,#REF!*#REF!,0)</f>
        <v>#REF!</v>
      </c>
      <c r="P125" s="403" t="e">
        <f>IF(OR(#REF!=D$122,#REF!=D$122),0,#REF!*#REF!)+IF(#REF!=D$122,#REF!*#REF!,0)+IF(#REF!=D$122,#REF!*#REF!,0)</f>
        <v>#REF!</v>
      </c>
      <c r="Q125" s="404" t="e">
        <f>IF(OR(#REF!=E$122,#REF!=E$122),0,#REF!*#REF!)+IF(#REF!=E$122,#REF!*#REF!,0)+IF(#REF!=E$122,#REF!*#REF!,0)</f>
        <v>#REF!</v>
      </c>
      <c r="R125" s="404" t="e">
        <f>IF(OR(#REF!=F$122,#REF!=F$122),0,#REF!*#REF!)+IF(#REF!=F$122,#REF!*#REF!,0)+IF(#REF!=F$122,#REF!*#REF!,0)</f>
        <v>#REF!</v>
      </c>
      <c r="S125" s="404" t="e">
        <f>IF(OR(#REF!=G$122,#REF!=G$122),0,#REF!*#REF!)+IF(#REF!=G$122,#REF!*#REF!,0)+IF(#REF!=G$122,#REF!*#REF!,0)</f>
        <v>#REF!</v>
      </c>
      <c r="T125" s="404" t="e">
        <f>IF(OR(#REF!=H$122,#REF!=H$122),0,#REF!*#REF!)+IF(#REF!=H$122,#REF!*#REF!,0)+IF(#REF!=H$122,#REF!*#REF!,0)</f>
        <v>#REF!</v>
      </c>
      <c r="U125" s="404" t="e">
        <f>IF(OR(#REF!=I$122,#REF!=I$122),0,#REF!*#REF!)+IF(#REF!=I$122,#REF!*#REF!,0)+IF(#REF!=I$122,#REF!*#REF!,0)</f>
        <v>#REF!</v>
      </c>
      <c r="V125" s="404" t="e">
        <f>IF(OR(#REF!=J$122,#REF!=J$122),0,#REF!*#REF!)+IF(#REF!=J$122,#REF!*#REF!,0)+IF(#REF!=J$122,#REF!*#REF!,0)</f>
        <v>#REF!</v>
      </c>
      <c r="W125" s="404" t="e">
        <f>IF(OR(#REF!=K$122,#REF!=K$122),0,#REF!*#REF!)+IF(#REF!=K$122,#REF!*#REF!,0)+IF(#REF!=K$122,#REF!*#REF!,0)</f>
        <v>#REF!</v>
      </c>
      <c r="X125" s="404" t="e">
        <f>IF(OR(#REF!=L$122,#REF!=L$122),0,#REF!*#REF!)+IF(#REF!=L$122,#REF!*#REF!,0)+IF(#REF!=L$122,#REF!*#REF!,0)</f>
        <v>#REF!</v>
      </c>
      <c r="Y125" s="404" t="e">
        <f>IF(OR(#REF!=M$122,#REF!=M$122),0,#REF!*#REF!)+IF(#REF!=M$122,#REF!*#REF!,0)+IF(#REF!=M$122,#REF!*#REF!,0)</f>
        <v>#REF!</v>
      </c>
      <c r="Z125" s="404" t="e">
        <f>IF(OR(#REF!=N$122,#REF!=N$122),0,#REF!*#REF!)+IF(#REF!=N$122,#REF!*#REF!,0)+IF(#REF!=N$122,#REF!*#REF!,0)</f>
        <v>#REF!</v>
      </c>
      <c r="AA125" s="405" t="e">
        <f>IF(OR(#REF!=O$122,#REF!=O$122),0,#REF!*#REF!)+IF(#REF!=O$122,#REF!*#REF!,0)+IF(#REF!=O$122,#REF!*#REF!,0)</f>
        <v>#REF!</v>
      </c>
      <c r="AB125" s="403" t="e">
        <f>IF(OR(#REF!=D$122,#REF!=D$122),0,#REF!*#REF!)+IF(#REF!=D$122,#REF!*#REF!,0)+IF(#REF!=D$122,#REF!*#REF!,0)</f>
        <v>#REF!</v>
      </c>
      <c r="AC125" s="404" t="e">
        <f>IF(OR(#REF!=E$122,#REF!=E$122),0,#REF!*#REF!)+IF(#REF!=E$122,#REF!*#REF!,0)+IF(#REF!=E$122,#REF!*#REF!,0)</f>
        <v>#REF!</v>
      </c>
      <c r="AD125" s="404" t="e">
        <f>IF(OR(#REF!=F$122,#REF!=F$122),0,#REF!*#REF!)+IF(#REF!=F$122,#REF!*#REF!,0)+IF(#REF!=F$122,#REF!*#REF!,0)</f>
        <v>#REF!</v>
      </c>
      <c r="AE125" s="404" t="e">
        <f>IF(OR(#REF!=G$122,#REF!=G$122),0,#REF!*#REF!)+IF(#REF!=G$122,#REF!*#REF!,0)+IF(#REF!=G$122,#REF!*#REF!,0)</f>
        <v>#REF!</v>
      </c>
      <c r="AF125" s="404" t="e">
        <f>IF(OR(#REF!=H$122,#REF!=H$122),0,#REF!*#REF!)+IF(#REF!=H$122,#REF!*#REF!,0)+IF(#REF!=H$122,#REF!*#REF!,0)</f>
        <v>#REF!</v>
      </c>
      <c r="AG125" s="404" t="e">
        <f>IF(OR(#REF!=I$122,#REF!=I$122),0,#REF!*#REF!)+IF(#REF!=I$122,#REF!*#REF!,0)+IF(#REF!=I$122,#REF!*#REF!,0)</f>
        <v>#REF!</v>
      </c>
      <c r="AH125" s="404" t="e">
        <f>IF(OR(#REF!=J$122,#REF!=J$122),0,#REF!*#REF!)+IF(#REF!=J$122,#REF!*#REF!,0)+IF(#REF!=J$122,#REF!*#REF!,0)</f>
        <v>#REF!</v>
      </c>
      <c r="AI125" s="404" t="e">
        <f>IF(OR(#REF!=K$122,#REF!=K$122),0,#REF!*#REF!)+IF(#REF!=K$122,#REF!*#REF!,0)+IF(#REF!=K$122,#REF!*#REF!,0)</f>
        <v>#REF!</v>
      </c>
      <c r="AJ125" s="404" t="e">
        <f>IF(OR(#REF!=L$122,#REF!=L$122),0,#REF!*#REF!)+IF(#REF!=L$122,#REF!*#REF!,0)+IF(#REF!=L$122,#REF!*#REF!,0)</f>
        <v>#REF!</v>
      </c>
      <c r="AK125" s="404" t="e">
        <f>IF(OR(#REF!=M$122,#REF!=M$122),0,#REF!*#REF!)+IF(#REF!=M$122,#REF!*#REF!,0)+IF(#REF!=M$122,#REF!*#REF!,0)</f>
        <v>#REF!</v>
      </c>
      <c r="AL125" s="404" t="e">
        <f>IF(OR(#REF!=N$122,#REF!=N$122),0,#REF!*#REF!)+IF(#REF!=N$122,#REF!*#REF!,0)+IF(#REF!=N$122,#REF!*#REF!,0)</f>
        <v>#REF!</v>
      </c>
      <c r="AM125" s="405" t="e">
        <f>IF(OR(#REF!=O$122,#REF!=O$122),0,#REF!*#REF!)+IF(#REF!=O$122,#REF!*#REF!,0)+IF(#REF!=O$122,#REF!*#REF!,0)</f>
        <v>#REF!</v>
      </c>
    </row>
    <row r="126" spans="2:39" ht="15">
      <c r="D126" s="385" t="e">
        <f>IF(OR(#REF!=D$122,#REF!=D$122),0,#REF!*#REF!)+IF(#REF!=D$122,#REF!*#REF!,0)+IF(#REF!=D$122,#REF!*#REF!,0)</f>
        <v>#REF!</v>
      </c>
      <c r="E126" s="18" t="e">
        <f>IF(OR(#REF!=E$122,#REF!=E$122),0,#REF!*#REF!)+IF(#REF!=E$122,#REF!*#REF!,0)+IF(#REF!=E$122,#REF!*#REF!,0)</f>
        <v>#REF!</v>
      </c>
      <c r="F126" s="18" t="e">
        <f>IF(OR(#REF!=F$122,#REF!=F$122),0,#REF!*#REF!)+IF(#REF!=F$122,#REF!*#REF!,0)+IF(#REF!=F$122,#REF!*#REF!,0)</f>
        <v>#REF!</v>
      </c>
      <c r="G126" s="18" t="e">
        <f>IF(OR(#REF!=G$122,#REF!=G$122),0,#REF!*#REF!)+IF(#REF!=G$122,#REF!*#REF!,0)+IF(#REF!=G$122,#REF!*#REF!,0)</f>
        <v>#REF!</v>
      </c>
      <c r="H126" s="18" t="e">
        <f>IF(OR(#REF!=H$122,#REF!=H$122),0,#REF!*#REF!)+IF(#REF!=H$122,#REF!*#REF!,0)+IF(#REF!=H$122,#REF!*#REF!,0)</f>
        <v>#REF!</v>
      </c>
      <c r="I126" s="18" t="e">
        <f>IF(OR(#REF!=I$122,#REF!=I$122),0,#REF!*#REF!)+IF(#REF!=I$122,#REF!*#REF!,0)+IF(#REF!=I$122,#REF!*#REF!,0)</f>
        <v>#REF!</v>
      </c>
      <c r="J126" s="18" t="e">
        <f>IF(OR(#REF!=J$122,#REF!=J$122),0,#REF!*#REF!)+IF(#REF!=J$122,#REF!*#REF!,0)+IF(#REF!=J$122,#REF!*#REF!,0)</f>
        <v>#REF!</v>
      </c>
      <c r="K126" s="18" t="e">
        <f>IF(OR(#REF!=K$122,#REF!=K$122),0,#REF!*#REF!)+IF(#REF!=K$122,#REF!*#REF!,0)+IF(#REF!=K$122,#REF!*#REF!,0)</f>
        <v>#REF!</v>
      </c>
      <c r="L126" s="18" t="e">
        <f>IF(OR(#REF!=L$122,#REF!=L$122),0,#REF!*#REF!)+IF(#REF!=L$122,#REF!*#REF!,0)+IF(#REF!=L$122,#REF!*#REF!,0)</f>
        <v>#REF!</v>
      </c>
      <c r="M126" s="18" t="e">
        <f>IF(OR(#REF!=M$122,#REF!=M$122),0,#REF!*#REF!)+IF(#REF!=M$122,#REF!*#REF!,0)+IF(#REF!=M$122,#REF!*#REF!,0)</f>
        <v>#REF!</v>
      </c>
      <c r="N126" s="18" t="e">
        <f>IF(OR(#REF!=N$122,#REF!=N$122),0,#REF!*#REF!)+IF(#REF!=N$122,#REF!*#REF!,0)+IF(#REF!=N$122,#REF!*#REF!,0)</f>
        <v>#REF!</v>
      </c>
      <c r="O126" s="45" t="e">
        <f>IF(OR(#REF!=O$122,#REF!=O$122),0,#REF!*#REF!)+IF(#REF!=O$122,#REF!*#REF!,0)+IF(#REF!=O$122,#REF!*#REF!,0)</f>
        <v>#REF!</v>
      </c>
      <c r="P126" s="403" t="e">
        <f>IF(OR(#REF!=D$122,#REF!=D$122),0,#REF!*#REF!)+IF(#REF!=D$122,#REF!*#REF!,0)+IF(#REF!=D$122,#REF!*#REF!,0)</f>
        <v>#REF!</v>
      </c>
      <c r="Q126" s="404" t="e">
        <f>IF(OR(#REF!=E$122,#REF!=E$122),0,#REF!*#REF!)+IF(#REF!=E$122,#REF!*#REF!,0)+IF(#REF!=E$122,#REF!*#REF!,0)</f>
        <v>#REF!</v>
      </c>
      <c r="R126" s="404" t="e">
        <f>IF(OR(#REF!=F$122,#REF!=F$122),0,#REF!*#REF!)+IF(#REF!=F$122,#REF!*#REF!,0)+IF(#REF!=F$122,#REF!*#REF!,0)</f>
        <v>#REF!</v>
      </c>
      <c r="S126" s="404" t="e">
        <f>IF(OR(#REF!=G$122,#REF!=G$122),0,#REF!*#REF!)+IF(#REF!=G$122,#REF!*#REF!,0)+IF(#REF!=G$122,#REF!*#REF!,0)</f>
        <v>#REF!</v>
      </c>
      <c r="T126" s="404" t="e">
        <f>IF(OR(#REF!=H$122,#REF!=H$122),0,#REF!*#REF!)+IF(#REF!=H$122,#REF!*#REF!,0)+IF(#REF!=H$122,#REF!*#REF!,0)</f>
        <v>#REF!</v>
      </c>
      <c r="U126" s="404" t="e">
        <f>IF(OR(#REF!=I$122,#REF!=I$122),0,#REF!*#REF!)+IF(#REF!=I$122,#REF!*#REF!,0)+IF(#REF!=I$122,#REF!*#REF!,0)</f>
        <v>#REF!</v>
      </c>
      <c r="V126" s="404" t="e">
        <f>IF(OR(#REF!=J$122,#REF!=J$122),0,#REF!*#REF!)+IF(#REF!=J$122,#REF!*#REF!,0)+IF(#REF!=J$122,#REF!*#REF!,0)</f>
        <v>#REF!</v>
      </c>
      <c r="W126" s="404" t="e">
        <f>IF(OR(#REF!=K$122,#REF!=K$122),0,#REF!*#REF!)+IF(#REF!=K$122,#REF!*#REF!,0)+IF(#REF!=K$122,#REF!*#REF!,0)</f>
        <v>#REF!</v>
      </c>
      <c r="X126" s="404" t="e">
        <f>IF(OR(#REF!=L$122,#REF!=L$122),0,#REF!*#REF!)+IF(#REF!=L$122,#REF!*#REF!,0)+IF(#REF!=L$122,#REF!*#REF!,0)</f>
        <v>#REF!</v>
      </c>
      <c r="Y126" s="404" t="e">
        <f>IF(OR(#REF!=M$122,#REF!=M$122),0,#REF!*#REF!)+IF(#REF!=M$122,#REF!*#REF!,0)+IF(#REF!=M$122,#REF!*#REF!,0)</f>
        <v>#REF!</v>
      </c>
      <c r="Z126" s="404" t="e">
        <f>IF(OR(#REF!=N$122,#REF!=N$122),0,#REF!*#REF!)+IF(#REF!=N$122,#REF!*#REF!,0)+IF(#REF!=N$122,#REF!*#REF!,0)</f>
        <v>#REF!</v>
      </c>
      <c r="AA126" s="405" t="e">
        <f>IF(OR(#REF!=O$122,#REF!=O$122),0,#REF!*#REF!)+IF(#REF!=O$122,#REF!*#REF!,0)+IF(#REF!=O$122,#REF!*#REF!,0)</f>
        <v>#REF!</v>
      </c>
      <c r="AB126" s="403" t="e">
        <f>IF(OR(#REF!=D$122,#REF!=D$122),0,#REF!*#REF!)+IF(#REF!=D$122,#REF!*#REF!,0)+IF(#REF!=D$122,#REF!*#REF!,0)</f>
        <v>#REF!</v>
      </c>
      <c r="AC126" s="404" t="e">
        <f>IF(OR(#REF!=E$122,#REF!=E$122),0,#REF!*#REF!)+IF(#REF!=E$122,#REF!*#REF!,0)+IF(#REF!=E$122,#REF!*#REF!,0)</f>
        <v>#REF!</v>
      </c>
      <c r="AD126" s="404" t="e">
        <f>IF(OR(#REF!=F$122,#REF!=F$122),0,#REF!*#REF!)+IF(#REF!=F$122,#REF!*#REF!,0)+IF(#REF!=F$122,#REF!*#REF!,0)</f>
        <v>#REF!</v>
      </c>
      <c r="AE126" s="404" t="e">
        <f>IF(OR(#REF!=G$122,#REF!=G$122),0,#REF!*#REF!)+IF(#REF!=G$122,#REF!*#REF!,0)+IF(#REF!=G$122,#REF!*#REF!,0)</f>
        <v>#REF!</v>
      </c>
      <c r="AF126" s="404" t="e">
        <f>IF(OR(#REF!=H$122,#REF!=H$122),0,#REF!*#REF!)+IF(#REF!=H$122,#REF!*#REF!,0)+IF(#REF!=H$122,#REF!*#REF!,0)</f>
        <v>#REF!</v>
      </c>
      <c r="AG126" s="404" t="e">
        <f>IF(OR(#REF!=I$122,#REF!=I$122),0,#REF!*#REF!)+IF(#REF!=I$122,#REF!*#REF!,0)+IF(#REF!=I$122,#REF!*#REF!,0)</f>
        <v>#REF!</v>
      </c>
      <c r="AH126" s="404" t="e">
        <f>IF(OR(#REF!=J$122,#REF!=J$122),0,#REF!*#REF!)+IF(#REF!=J$122,#REF!*#REF!,0)+IF(#REF!=J$122,#REF!*#REF!,0)</f>
        <v>#REF!</v>
      </c>
      <c r="AI126" s="404" t="e">
        <f>IF(OR(#REF!=K$122,#REF!=K$122),0,#REF!*#REF!)+IF(#REF!=K$122,#REF!*#REF!,0)+IF(#REF!=K$122,#REF!*#REF!,0)</f>
        <v>#REF!</v>
      </c>
      <c r="AJ126" s="404" t="e">
        <f>IF(OR(#REF!=L$122,#REF!=L$122),0,#REF!*#REF!)+IF(#REF!=L$122,#REF!*#REF!,0)+IF(#REF!=L$122,#REF!*#REF!,0)</f>
        <v>#REF!</v>
      </c>
      <c r="AK126" s="404" t="e">
        <f>IF(OR(#REF!=M$122,#REF!=M$122),0,#REF!*#REF!)+IF(#REF!=M$122,#REF!*#REF!,0)+IF(#REF!=M$122,#REF!*#REF!,0)</f>
        <v>#REF!</v>
      </c>
      <c r="AL126" s="404" t="e">
        <f>IF(OR(#REF!=N$122,#REF!=N$122),0,#REF!*#REF!)+IF(#REF!=N$122,#REF!*#REF!,0)+IF(#REF!=N$122,#REF!*#REF!,0)</f>
        <v>#REF!</v>
      </c>
      <c r="AM126" s="405" t="e">
        <f>IF(OR(#REF!=O$122,#REF!=O$122),0,#REF!*#REF!)+IF(#REF!=O$122,#REF!*#REF!,0)+IF(#REF!=O$122,#REF!*#REF!,0)</f>
        <v>#REF!</v>
      </c>
    </row>
    <row r="127" spans="2:39" ht="15">
      <c r="D127" s="385" t="e">
        <f>IF(OR(#REF!=D$122,#REF!=D$122),0,#REF!*#REF!)+IF(#REF!=D$122,#REF!*#REF!,0)+IF(#REF!=D$122,#REF!*#REF!,0)</f>
        <v>#REF!</v>
      </c>
      <c r="E127" s="18" t="e">
        <f>IF(OR(#REF!=E$122,#REF!=E$122),0,#REF!*#REF!)+IF(#REF!=E$122,#REF!*#REF!,0)+IF(#REF!=E$122,#REF!*#REF!,0)</f>
        <v>#REF!</v>
      </c>
      <c r="F127" s="18" t="e">
        <f>IF(OR(#REF!=F$122,#REF!=F$122),0,#REF!*#REF!)+IF(#REF!=F$122,#REF!*#REF!,0)+IF(#REF!=F$122,#REF!*#REF!,0)</f>
        <v>#REF!</v>
      </c>
      <c r="G127" s="18" t="e">
        <f>IF(OR(#REF!=G$122,#REF!=G$122),0,#REF!*#REF!)+IF(#REF!=G$122,#REF!*#REF!,0)+IF(#REF!=G$122,#REF!*#REF!,0)</f>
        <v>#REF!</v>
      </c>
      <c r="H127" s="18" t="e">
        <f>IF(OR(#REF!=H$122,#REF!=H$122),0,#REF!*#REF!)+IF(#REF!=H$122,#REF!*#REF!,0)+IF(#REF!=H$122,#REF!*#REF!,0)</f>
        <v>#REF!</v>
      </c>
      <c r="I127" s="18" t="e">
        <f>IF(OR(#REF!=I$122,#REF!=I$122),0,#REF!*#REF!)+IF(#REF!=I$122,#REF!*#REF!,0)+IF(#REF!=I$122,#REF!*#REF!,0)</f>
        <v>#REF!</v>
      </c>
      <c r="J127" s="18" t="e">
        <f>IF(OR(#REF!=J$122,#REF!=J$122),0,#REF!*#REF!)+IF(#REF!=J$122,#REF!*#REF!,0)+IF(#REF!=J$122,#REF!*#REF!,0)</f>
        <v>#REF!</v>
      </c>
      <c r="K127" s="18" t="e">
        <f>IF(OR(#REF!=K$122,#REF!=K$122),0,#REF!*#REF!)+IF(#REF!=K$122,#REF!*#REF!,0)+IF(#REF!=K$122,#REF!*#REF!,0)</f>
        <v>#REF!</v>
      </c>
      <c r="L127" s="18" t="e">
        <f>IF(OR(#REF!=L$122,#REF!=L$122),0,#REF!*#REF!)+IF(#REF!=L$122,#REF!*#REF!,0)+IF(#REF!=L$122,#REF!*#REF!,0)</f>
        <v>#REF!</v>
      </c>
      <c r="M127" s="18" t="e">
        <f>IF(OR(#REF!=M$122,#REF!=M$122),0,#REF!*#REF!)+IF(#REF!=M$122,#REF!*#REF!,0)+IF(#REF!=M$122,#REF!*#REF!,0)</f>
        <v>#REF!</v>
      </c>
      <c r="N127" s="18" t="e">
        <f>IF(OR(#REF!=N$122,#REF!=N$122),0,#REF!*#REF!)+IF(#REF!=N$122,#REF!*#REF!,0)+IF(#REF!=N$122,#REF!*#REF!,0)</f>
        <v>#REF!</v>
      </c>
      <c r="O127" s="45" t="e">
        <f>IF(OR(#REF!=O$122,#REF!=O$122),0,#REF!*#REF!)+IF(#REF!=O$122,#REF!*#REF!,0)+IF(#REF!=O$122,#REF!*#REF!,0)</f>
        <v>#REF!</v>
      </c>
      <c r="P127" s="403" t="e">
        <f>IF(OR(#REF!=D$122,#REF!=D$122),0,#REF!*#REF!)+IF(#REF!=D$122,#REF!*#REF!,0)+IF(#REF!=D$122,#REF!*#REF!,0)</f>
        <v>#REF!</v>
      </c>
      <c r="Q127" s="404" t="e">
        <f>IF(OR(#REF!=E$122,#REF!=E$122),0,#REF!*#REF!)+IF(#REF!=E$122,#REF!*#REF!,0)+IF(#REF!=E$122,#REF!*#REF!,0)</f>
        <v>#REF!</v>
      </c>
      <c r="R127" s="404" t="e">
        <f>IF(OR(#REF!=F$122,#REF!=F$122),0,#REF!*#REF!)+IF(#REF!=F$122,#REF!*#REF!,0)+IF(#REF!=F$122,#REF!*#REF!,0)</f>
        <v>#REF!</v>
      </c>
      <c r="S127" s="404" t="e">
        <f>IF(OR(#REF!=G$122,#REF!=G$122),0,#REF!*#REF!)+IF(#REF!=G$122,#REF!*#REF!,0)+IF(#REF!=G$122,#REF!*#REF!,0)</f>
        <v>#REF!</v>
      </c>
      <c r="T127" s="404" t="e">
        <f>IF(OR(#REF!=H$122,#REF!=H$122),0,#REF!*#REF!)+IF(#REF!=H$122,#REF!*#REF!,0)+IF(#REF!=H$122,#REF!*#REF!,0)</f>
        <v>#REF!</v>
      </c>
      <c r="U127" s="404" t="e">
        <f>IF(OR(#REF!=I$122,#REF!=I$122),0,#REF!*#REF!)+IF(#REF!=I$122,#REF!*#REF!,0)+IF(#REF!=I$122,#REF!*#REF!,0)</f>
        <v>#REF!</v>
      </c>
      <c r="V127" s="404" t="e">
        <f>IF(OR(#REF!=J$122,#REF!=J$122),0,#REF!*#REF!)+IF(#REF!=J$122,#REF!*#REF!,0)+IF(#REF!=J$122,#REF!*#REF!,0)</f>
        <v>#REF!</v>
      </c>
      <c r="W127" s="404" t="e">
        <f>IF(OR(#REF!=K$122,#REF!=K$122),0,#REF!*#REF!)+IF(#REF!=K$122,#REF!*#REF!,0)+IF(#REF!=K$122,#REF!*#REF!,0)</f>
        <v>#REF!</v>
      </c>
      <c r="X127" s="404" t="e">
        <f>IF(OR(#REF!=L$122,#REF!=L$122),0,#REF!*#REF!)+IF(#REF!=L$122,#REF!*#REF!,0)+IF(#REF!=L$122,#REF!*#REF!,0)</f>
        <v>#REF!</v>
      </c>
      <c r="Y127" s="404" t="e">
        <f>IF(OR(#REF!=M$122,#REF!=M$122),0,#REF!*#REF!)+IF(#REF!=M$122,#REF!*#REF!,0)+IF(#REF!=M$122,#REF!*#REF!,0)</f>
        <v>#REF!</v>
      </c>
      <c r="Z127" s="404" t="e">
        <f>IF(OR(#REF!=N$122,#REF!=N$122),0,#REF!*#REF!)+IF(#REF!=N$122,#REF!*#REF!,0)+IF(#REF!=N$122,#REF!*#REF!,0)</f>
        <v>#REF!</v>
      </c>
      <c r="AA127" s="405" t="e">
        <f>IF(OR(#REF!=O$122,#REF!=O$122),0,#REF!*#REF!)+IF(#REF!=O$122,#REF!*#REF!,0)+IF(#REF!=O$122,#REF!*#REF!,0)</f>
        <v>#REF!</v>
      </c>
      <c r="AB127" s="403" t="e">
        <f>IF(OR(#REF!=D$122,#REF!=D$122),0,#REF!*#REF!)+IF(#REF!=D$122,#REF!*#REF!,0)+IF(#REF!=D$122,#REF!*#REF!,0)</f>
        <v>#REF!</v>
      </c>
      <c r="AC127" s="404" t="e">
        <f>IF(OR(#REF!=E$122,#REF!=E$122),0,#REF!*#REF!)+IF(#REF!=E$122,#REF!*#REF!,0)+IF(#REF!=E$122,#REF!*#REF!,0)</f>
        <v>#REF!</v>
      </c>
      <c r="AD127" s="404" t="e">
        <f>IF(OR(#REF!=F$122,#REF!=F$122),0,#REF!*#REF!)+IF(#REF!=F$122,#REF!*#REF!,0)+IF(#REF!=F$122,#REF!*#REF!,0)</f>
        <v>#REF!</v>
      </c>
      <c r="AE127" s="404" t="e">
        <f>IF(OR(#REF!=G$122,#REF!=G$122),0,#REF!*#REF!)+IF(#REF!=G$122,#REF!*#REF!,0)+IF(#REF!=G$122,#REF!*#REF!,0)</f>
        <v>#REF!</v>
      </c>
      <c r="AF127" s="404" t="e">
        <f>IF(OR(#REF!=H$122,#REF!=H$122),0,#REF!*#REF!)+IF(#REF!=H$122,#REF!*#REF!,0)+IF(#REF!=H$122,#REF!*#REF!,0)</f>
        <v>#REF!</v>
      </c>
      <c r="AG127" s="404" t="e">
        <f>IF(OR(#REF!=I$122,#REF!=I$122),0,#REF!*#REF!)+IF(#REF!=I$122,#REF!*#REF!,0)+IF(#REF!=I$122,#REF!*#REF!,0)</f>
        <v>#REF!</v>
      </c>
      <c r="AH127" s="404" t="e">
        <f>IF(OR(#REF!=J$122,#REF!=J$122),0,#REF!*#REF!)+IF(#REF!=J$122,#REF!*#REF!,0)+IF(#REF!=J$122,#REF!*#REF!,0)</f>
        <v>#REF!</v>
      </c>
      <c r="AI127" s="404" t="e">
        <f>IF(OR(#REF!=K$122,#REF!=K$122),0,#REF!*#REF!)+IF(#REF!=K$122,#REF!*#REF!,0)+IF(#REF!=K$122,#REF!*#REF!,0)</f>
        <v>#REF!</v>
      </c>
      <c r="AJ127" s="404" t="e">
        <f>IF(OR(#REF!=L$122,#REF!=L$122),0,#REF!*#REF!)+IF(#REF!=L$122,#REF!*#REF!,0)+IF(#REF!=L$122,#REF!*#REF!,0)</f>
        <v>#REF!</v>
      </c>
      <c r="AK127" s="404" t="e">
        <f>IF(OR(#REF!=M$122,#REF!=M$122),0,#REF!*#REF!)+IF(#REF!=M$122,#REF!*#REF!,0)+IF(#REF!=M$122,#REF!*#REF!,0)</f>
        <v>#REF!</v>
      </c>
      <c r="AL127" s="404" t="e">
        <f>IF(OR(#REF!=N$122,#REF!=N$122),0,#REF!*#REF!)+IF(#REF!=N$122,#REF!*#REF!,0)+IF(#REF!=N$122,#REF!*#REF!,0)</f>
        <v>#REF!</v>
      </c>
      <c r="AM127" s="405" t="e">
        <f>IF(OR(#REF!=O$122,#REF!=O$122),0,#REF!*#REF!)+IF(#REF!=O$122,#REF!*#REF!,0)+IF(#REF!=O$122,#REF!*#REF!,0)</f>
        <v>#REF!</v>
      </c>
    </row>
    <row r="128" spans="2:39" ht="15">
      <c r="D128" s="385" t="e">
        <f>IF(OR(#REF!=D$122,#REF!=D$122),0,#REF!*#REF!)+IF(#REF!=D$122,#REF!*#REF!,0)+IF(#REF!=D$122,#REF!*#REF!,0)</f>
        <v>#REF!</v>
      </c>
      <c r="E128" s="18" t="e">
        <f>IF(OR(#REF!=E$122,#REF!=E$122),0,#REF!*#REF!)+IF(#REF!=E$122,#REF!*#REF!,0)+IF(#REF!=E$122,#REF!*#REF!,0)</f>
        <v>#REF!</v>
      </c>
      <c r="F128" s="18" t="e">
        <f>IF(OR(#REF!=F$122,#REF!=F$122),0,#REF!*#REF!)+IF(#REF!=F$122,#REF!*#REF!,0)+IF(#REF!=F$122,#REF!*#REF!,0)</f>
        <v>#REF!</v>
      </c>
      <c r="G128" s="18" t="e">
        <f>IF(OR(#REF!=G$122,#REF!=G$122),0,#REF!*#REF!)+IF(#REF!=G$122,#REF!*#REF!,0)+IF(#REF!=G$122,#REF!*#REF!,0)</f>
        <v>#REF!</v>
      </c>
      <c r="H128" s="18" t="e">
        <f>IF(OR(#REF!=H$122,#REF!=H$122),0,#REF!*#REF!)+IF(#REF!=H$122,#REF!*#REF!,0)+IF(#REF!=H$122,#REF!*#REF!,0)</f>
        <v>#REF!</v>
      </c>
      <c r="I128" s="18" t="e">
        <f>IF(OR(#REF!=I$122,#REF!=I$122),0,#REF!*#REF!)+IF(#REF!=I$122,#REF!*#REF!,0)+IF(#REF!=I$122,#REF!*#REF!,0)</f>
        <v>#REF!</v>
      </c>
      <c r="J128" s="18" t="e">
        <f>IF(OR(#REF!=J$122,#REF!=J$122),0,#REF!*#REF!)+IF(#REF!=J$122,#REF!*#REF!,0)+IF(#REF!=J$122,#REF!*#REF!,0)</f>
        <v>#REF!</v>
      </c>
      <c r="K128" s="18" t="e">
        <f>IF(OR(#REF!=K$122,#REF!=K$122),0,#REF!*#REF!)+IF(#REF!=K$122,#REF!*#REF!,0)+IF(#REF!=K$122,#REF!*#REF!,0)</f>
        <v>#REF!</v>
      </c>
      <c r="L128" s="18" t="e">
        <f>IF(OR(#REF!=L$122,#REF!=L$122),0,#REF!*#REF!)+IF(#REF!=L$122,#REF!*#REF!,0)+IF(#REF!=L$122,#REF!*#REF!,0)</f>
        <v>#REF!</v>
      </c>
      <c r="M128" s="18" t="e">
        <f>IF(OR(#REF!=M$122,#REF!=M$122),0,#REF!*#REF!)+IF(#REF!=M$122,#REF!*#REF!,0)+IF(#REF!=M$122,#REF!*#REF!,0)</f>
        <v>#REF!</v>
      </c>
      <c r="N128" s="18" t="e">
        <f>IF(OR(#REF!=N$122,#REF!=N$122),0,#REF!*#REF!)+IF(#REF!=N$122,#REF!*#REF!,0)+IF(#REF!=N$122,#REF!*#REF!,0)</f>
        <v>#REF!</v>
      </c>
      <c r="O128" s="45" t="e">
        <f>IF(OR(#REF!=O$122,#REF!=O$122),0,#REF!*#REF!)+IF(#REF!=O$122,#REF!*#REF!,0)+IF(#REF!=O$122,#REF!*#REF!,0)</f>
        <v>#REF!</v>
      </c>
      <c r="P128" s="403" t="e">
        <f>IF(OR(#REF!=D$122,#REF!=D$122),0,#REF!*#REF!)+IF(#REF!=D$122,#REF!*#REF!,0)+IF(#REF!=D$122,#REF!*#REF!,0)</f>
        <v>#REF!</v>
      </c>
      <c r="Q128" s="404" t="e">
        <f>IF(OR(#REF!=E$122,#REF!=E$122),0,#REF!*#REF!)+IF(#REF!=E$122,#REF!*#REF!,0)+IF(#REF!=E$122,#REF!*#REF!,0)</f>
        <v>#REF!</v>
      </c>
      <c r="R128" s="404" t="e">
        <f>IF(OR(#REF!=F$122,#REF!=F$122),0,#REF!*#REF!)+IF(#REF!=F$122,#REF!*#REF!,0)+IF(#REF!=F$122,#REF!*#REF!,0)</f>
        <v>#REF!</v>
      </c>
      <c r="S128" s="404" t="e">
        <f>IF(OR(#REF!=G$122,#REF!=G$122),0,#REF!*#REF!)+IF(#REF!=G$122,#REF!*#REF!,0)+IF(#REF!=G$122,#REF!*#REF!,0)</f>
        <v>#REF!</v>
      </c>
      <c r="T128" s="404" t="e">
        <f>IF(OR(#REF!=H$122,#REF!=H$122),0,#REF!*#REF!)+IF(#REF!=H$122,#REF!*#REF!,0)+IF(#REF!=H$122,#REF!*#REF!,0)</f>
        <v>#REF!</v>
      </c>
      <c r="U128" s="404" t="e">
        <f>IF(OR(#REF!=I$122,#REF!=I$122),0,#REF!*#REF!)+IF(#REF!=I$122,#REF!*#REF!,0)+IF(#REF!=I$122,#REF!*#REF!,0)</f>
        <v>#REF!</v>
      </c>
      <c r="V128" s="404" t="e">
        <f>IF(OR(#REF!=J$122,#REF!=J$122),0,#REF!*#REF!)+IF(#REF!=J$122,#REF!*#REF!,0)+IF(#REF!=J$122,#REF!*#REF!,0)</f>
        <v>#REF!</v>
      </c>
      <c r="W128" s="404" t="e">
        <f>IF(OR(#REF!=K$122,#REF!=K$122),0,#REF!*#REF!)+IF(#REF!=K$122,#REF!*#REF!,0)+IF(#REF!=K$122,#REF!*#REF!,0)</f>
        <v>#REF!</v>
      </c>
      <c r="X128" s="404" t="e">
        <f>IF(OR(#REF!=L$122,#REF!=L$122),0,#REF!*#REF!)+IF(#REF!=L$122,#REF!*#REF!,0)+IF(#REF!=L$122,#REF!*#REF!,0)</f>
        <v>#REF!</v>
      </c>
      <c r="Y128" s="404" t="e">
        <f>IF(OR(#REF!=M$122,#REF!=M$122),0,#REF!*#REF!)+IF(#REF!=M$122,#REF!*#REF!,0)+IF(#REF!=M$122,#REF!*#REF!,0)</f>
        <v>#REF!</v>
      </c>
      <c r="Z128" s="404" t="e">
        <f>IF(OR(#REF!=N$122,#REF!=N$122),0,#REF!*#REF!)+IF(#REF!=N$122,#REF!*#REF!,0)+IF(#REF!=N$122,#REF!*#REF!,0)</f>
        <v>#REF!</v>
      </c>
      <c r="AA128" s="405" t="e">
        <f>IF(OR(#REF!=O$122,#REF!=O$122),0,#REF!*#REF!)+IF(#REF!=O$122,#REF!*#REF!,0)+IF(#REF!=O$122,#REF!*#REF!,0)</f>
        <v>#REF!</v>
      </c>
      <c r="AB128" s="403" t="e">
        <f>IF(OR(#REF!=D$122,#REF!=D$122),0,#REF!*#REF!)+IF(#REF!=D$122,#REF!*#REF!,0)+IF(#REF!=D$122,#REF!*#REF!,0)</f>
        <v>#REF!</v>
      </c>
      <c r="AC128" s="404" t="e">
        <f>IF(OR(#REF!=E$122,#REF!=E$122),0,#REF!*#REF!)+IF(#REF!=E$122,#REF!*#REF!,0)+IF(#REF!=E$122,#REF!*#REF!,0)</f>
        <v>#REF!</v>
      </c>
      <c r="AD128" s="404" t="e">
        <f>IF(OR(#REF!=F$122,#REF!=F$122),0,#REF!*#REF!)+IF(#REF!=F$122,#REF!*#REF!,0)+IF(#REF!=F$122,#REF!*#REF!,0)</f>
        <v>#REF!</v>
      </c>
      <c r="AE128" s="404" t="e">
        <f>IF(OR(#REF!=G$122,#REF!=G$122),0,#REF!*#REF!)+IF(#REF!=G$122,#REF!*#REF!,0)+IF(#REF!=G$122,#REF!*#REF!,0)</f>
        <v>#REF!</v>
      </c>
      <c r="AF128" s="404" t="e">
        <f>IF(OR(#REF!=H$122,#REF!=H$122),0,#REF!*#REF!)+IF(#REF!=H$122,#REF!*#REF!,0)+IF(#REF!=H$122,#REF!*#REF!,0)</f>
        <v>#REF!</v>
      </c>
      <c r="AG128" s="404" t="e">
        <f>IF(OR(#REF!=I$122,#REF!=I$122),0,#REF!*#REF!)+IF(#REF!=I$122,#REF!*#REF!,0)+IF(#REF!=I$122,#REF!*#REF!,0)</f>
        <v>#REF!</v>
      </c>
      <c r="AH128" s="404" t="e">
        <f>IF(OR(#REF!=J$122,#REF!=J$122),0,#REF!*#REF!)+IF(#REF!=J$122,#REF!*#REF!,0)+IF(#REF!=J$122,#REF!*#REF!,0)</f>
        <v>#REF!</v>
      </c>
      <c r="AI128" s="404" t="e">
        <f>IF(OR(#REF!=K$122,#REF!=K$122),0,#REF!*#REF!)+IF(#REF!=K$122,#REF!*#REF!,0)+IF(#REF!=K$122,#REF!*#REF!,0)</f>
        <v>#REF!</v>
      </c>
      <c r="AJ128" s="404" t="e">
        <f>IF(OR(#REF!=L$122,#REF!=L$122),0,#REF!*#REF!)+IF(#REF!=L$122,#REF!*#REF!,0)+IF(#REF!=L$122,#REF!*#REF!,0)</f>
        <v>#REF!</v>
      </c>
      <c r="AK128" s="404" t="e">
        <f>IF(OR(#REF!=M$122,#REF!=M$122),0,#REF!*#REF!)+IF(#REF!=M$122,#REF!*#REF!,0)+IF(#REF!=M$122,#REF!*#REF!,0)</f>
        <v>#REF!</v>
      </c>
      <c r="AL128" s="404" t="e">
        <f>IF(OR(#REF!=N$122,#REF!=N$122),0,#REF!*#REF!)+IF(#REF!=N$122,#REF!*#REF!,0)+IF(#REF!=N$122,#REF!*#REF!,0)</f>
        <v>#REF!</v>
      </c>
      <c r="AM128" s="405" t="e">
        <f>IF(OR(#REF!=O$122,#REF!=O$122),0,#REF!*#REF!)+IF(#REF!=O$122,#REF!*#REF!,0)+IF(#REF!=O$122,#REF!*#REF!,0)</f>
        <v>#REF!</v>
      </c>
    </row>
    <row r="129" spans="2:39" ht="15">
      <c r="D129" s="385" t="e">
        <f>IF(OR(#REF!=D$122,#REF!=D$122),0,#REF!*#REF!)+IF(#REF!=D$122,#REF!*#REF!,0)+IF(#REF!=D$122,#REF!*#REF!,0)</f>
        <v>#REF!</v>
      </c>
      <c r="E129" s="18" t="e">
        <f>IF(OR(#REF!=E$122,#REF!=E$122),0,#REF!*#REF!)+IF(#REF!=E$122,#REF!*#REF!,0)+IF(#REF!=E$122,#REF!*#REF!,0)</f>
        <v>#REF!</v>
      </c>
      <c r="F129" s="18" t="e">
        <f>IF(OR(#REF!=F$122,#REF!=F$122),0,#REF!*#REF!)+IF(#REF!=F$122,#REF!*#REF!,0)+IF(#REF!=F$122,#REF!*#REF!,0)</f>
        <v>#REF!</v>
      </c>
      <c r="G129" s="18" t="e">
        <f>IF(OR(#REF!=G$122,#REF!=G$122),0,#REF!*#REF!)+IF(#REF!=G$122,#REF!*#REF!,0)+IF(#REF!=G$122,#REF!*#REF!,0)</f>
        <v>#REF!</v>
      </c>
      <c r="H129" s="18" t="e">
        <f>IF(OR(#REF!=H$122,#REF!=H$122),0,#REF!*#REF!)+IF(#REF!=H$122,#REF!*#REF!,0)+IF(#REF!=H$122,#REF!*#REF!,0)</f>
        <v>#REF!</v>
      </c>
      <c r="I129" s="18" t="e">
        <f>IF(OR(#REF!=I$122,#REF!=I$122),0,#REF!*#REF!)+IF(#REF!=I$122,#REF!*#REF!,0)+IF(#REF!=I$122,#REF!*#REF!,0)</f>
        <v>#REF!</v>
      </c>
      <c r="J129" s="18" t="e">
        <f>IF(OR(#REF!=J$122,#REF!=J$122),0,#REF!*#REF!)+IF(#REF!=J$122,#REF!*#REF!,0)+IF(#REF!=J$122,#REF!*#REF!,0)</f>
        <v>#REF!</v>
      </c>
      <c r="K129" s="18" t="e">
        <f>IF(OR(#REF!=K$122,#REF!=K$122),0,#REF!*#REF!)+IF(#REF!=K$122,#REF!*#REF!,0)+IF(#REF!=K$122,#REF!*#REF!,0)</f>
        <v>#REF!</v>
      </c>
      <c r="L129" s="18" t="e">
        <f>IF(OR(#REF!=L$122,#REF!=L$122),0,#REF!*#REF!)+IF(#REF!=L$122,#REF!*#REF!,0)+IF(#REF!=L$122,#REF!*#REF!,0)</f>
        <v>#REF!</v>
      </c>
      <c r="M129" s="18" t="e">
        <f>IF(OR(#REF!=M$122,#REF!=M$122),0,#REF!*#REF!)+IF(#REF!=M$122,#REF!*#REF!,0)+IF(#REF!=M$122,#REF!*#REF!,0)</f>
        <v>#REF!</v>
      </c>
      <c r="N129" s="18" t="e">
        <f>IF(OR(#REF!=N$122,#REF!=N$122),0,#REF!*#REF!)+IF(#REF!=N$122,#REF!*#REF!,0)+IF(#REF!=N$122,#REF!*#REF!,0)</f>
        <v>#REF!</v>
      </c>
      <c r="O129" s="45" t="e">
        <f>IF(OR(#REF!=O$122,#REF!=O$122),0,#REF!*#REF!)+IF(#REF!=O$122,#REF!*#REF!,0)+IF(#REF!=O$122,#REF!*#REF!,0)</f>
        <v>#REF!</v>
      </c>
      <c r="P129" s="403" t="e">
        <f>IF(OR(#REF!=D$122,#REF!=D$122),0,#REF!*#REF!)+IF(#REF!=D$122,#REF!*#REF!,0)+IF(#REF!=D$122,#REF!*#REF!,0)</f>
        <v>#REF!</v>
      </c>
      <c r="Q129" s="404" t="e">
        <f>IF(OR(#REF!=E$122,#REF!=E$122),0,#REF!*#REF!)+IF(#REF!=E$122,#REF!*#REF!,0)+IF(#REF!=E$122,#REF!*#REF!,0)</f>
        <v>#REF!</v>
      </c>
      <c r="R129" s="404" t="e">
        <f>IF(OR(#REF!=F$122,#REF!=F$122),0,#REF!*#REF!)+IF(#REF!=F$122,#REF!*#REF!,0)+IF(#REF!=F$122,#REF!*#REF!,0)</f>
        <v>#REF!</v>
      </c>
      <c r="S129" s="404" t="e">
        <f>IF(OR(#REF!=G$122,#REF!=G$122),0,#REF!*#REF!)+IF(#REF!=G$122,#REF!*#REF!,0)+IF(#REF!=G$122,#REF!*#REF!,0)</f>
        <v>#REF!</v>
      </c>
      <c r="T129" s="404" t="e">
        <f>IF(OR(#REF!=H$122,#REF!=H$122),0,#REF!*#REF!)+IF(#REF!=H$122,#REF!*#REF!,0)+IF(#REF!=H$122,#REF!*#REF!,0)</f>
        <v>#REF!</v>
      </c>
      <c r="U129" s="404" t="e">
        <f>IF(OR(#REF!=I$122,#REF!=I$122),0,#REF!*#REF!)+IF(#REF!=I$122,#REF!*#REF!,0)+IF(#REF!=I$122,#REF!*#REF!,0)</f>
        <v>#REF!</v>
      </c>
      <c r="V129" s="404" t="e">
        <f>IF(OR(#REF!=J$122,#REF!=J$122),0,#REF!*#REF!)+IF(#REF!=J$122,#REF!*#REF!,0)+IF(#REF!=J$122,#REF!*#REF!,0)</f>
        <v>#REF!</v>
      </c>
      <c r="W129" s="404" t="e">
        <f>IF(OR(#REF!=K$122,#REF!=K$122),0,#REF!*#REF!)+IF(#REF!=K$122,#REF!*#REF!,0)+IF(#REF!=K$122,#REF!*#REF!,0)</f>
        <v>#REF!</v>
      </c>
      <c r="X129" s="404" t="e">
        <f>IF(OR(#REF!=L$122,#REF!=L$122),0,#REF!*#REF!)+IF(#REF!=L$122,#REF!*#REF!,0)+IF(#REF!=L$122,#REF!*#REF!,0)</f>
        <v>#REF!</v>
      </c>
      <c r="Y129" s="404" t="e">
        <f>IF(OR(#REF!=M$122,#REF!=M$122),0,#REF!*#REF!)+IF(#REF!=M$122,#REF!*#REF!,0)+IF(#REF!=M$122,#REF!*#REF!,0)</f>
        <v>#REF!</v>
      </c>
      <c r="Z129" s="404" t="e">
        <f>IF(OR(#REF!=N$122,#REF!=N$122),0,#REF!*#REF!)+IF(#REF!=N$122,#REF!*#REF!,0)+IF(#REF!=N$122,#REF!*#REF!,0)</f>
        <v>#REF!</v>
      </c>
      <c r="AA129" s="405" t="e">
        <f>IF(OR(#REF!=O$122,#REF!=O$122),0,#REF!*#REF!)+IF(#REF!=O$122,#REF!*#REF!,0)+IF(#REF!=O$122,#REF!*#REF!,0)</f>
        <v>#REF!</v>
      </c>
      <c r="AB129" s="403" t="e">
        <f>IF(OR(#REF!=D$122,#REF!=D$122),0,#REF!*#REF!)+IF(#REF!=D$122,#REF!*#REF!,0)+IF(#REF!=D$122,#REF!*#REF!,0)</f>
        <v>#REF!</v>
      </c>
      <c r="AC129" s="404" t="e">
        <f>IF(OR(#REF!=E$122,#REF!=E$122),0,#REF!*#REF!)+IF(#REF!=E$122,#REF!*#REF!,0)+IF(#REF!=E$122,#REF!*#REF!,0)</f>
        <v>#REF!</v>
      </c>
      <c r="AD129" s="404" t="e">
        <f>IF(OR(#REF!=F$122,#REF!=F$122),0,#REF!*#REF!)+IF(#REF!=F$122,#REF!*#REF!,0)+IF(#REF!=F$122,#REF!*#REF!,0)</f>
        <v>#REF!</v>
      </c>
      <c r="AE129" s="404" t="e">
        <f>IF(OR(#REF!=G$122,#REF!=G$122),0,#REF!*#REF!)+IF(#REF!=G$122,#REF!*#REF!,0)+IF(#REF!=G$122,#REF!*#REF!,0)</f>
        <v>#REF!</v>
      </c>
      <c r="AF129" s="404" t="e">
        <f>IF(OR(#REF!=H$122,#REF!=H$122),0,#REF!*#REF!)+IF(#REF!=H$122,#REF!*#REF!,0)+IF(#REF!=H$122,#REF!*#REF!,0)</f>
        <v>#REF!</v>
      </c>
      <c r="AG129" s="404" t="e">
        <f>IF(OR(#REF!=I$122,#REF!=I$122),0,#REF!*#REF!)+IF(#REF!=I$122,#REF!*#REF!,0)+IF(#REF!=I$122,#REF!*#REF!,0)</f>
        <v>#REF!</v>
      </c>
      <c r="AH129" s="404" t="e">
        <f>IF(OR(#REF!=J$122,#REF!=J$122),0,#REF!*#REF!)+IF(#REF!=J$122,#REF!*#REF!,0)+IF(#REF!=J$122,#REF!*#REF!,0)</f>
        <v>#REF!</v>
      </c>
      <c r="AI129" s="404" t="e">
        <f>IF(OR(#REF!=K$122,#REF!=K$122),0,#REF!*#REF!)+IF(#REF!=K$122,#REF!*#REF!,0)+IF(#REF!=K$122,#REF!*#REF!,0)</f>
        <v>#REF!</v>
      </c>
      <c r="AJ129" s="404" t="e">
        <f>IF(OR(#REF!=L$122,#REF!=L$122),0,#REF!*#REF!)+IF(#REF!=L$122,#REF!*#REF!,0)+IF(#REF!=L$122,#REF!*#REF!,0)</f>
        <v>#REF!</v>
      </c>
      <c r="AK129" s="404" t="e">
        <f>IF(OR(#REF!=M$122,#REF!=M$122),0,#REF!*#REF!)+IF(#REF!=M$122,#REF!*#REF!,0)+IF(#REF!=M$122,#REF!*#REF!,0)</f>
        <v>#REF!</v>
      </c>
      <c r="AL129" s="404" t="e">
        <f>IF(OR(#REF!=N$122,#REF!=N$122),0,#REF!*#REF!)+IF(#REF!=N$122,#REF!*#REF!,0)+IF(#REF!=N$122,#REF!*#REF!,0)</f>
        <v>#REF!</v>
      </c>
      <c r="AM129" s="405" t="e">
        <f>IF(OR(#REF!=O$122,#REF!=O$122),0,#REF!*#REF!)+IF(#REF!=O$122,#REF!*#REF!,0)+IF(#REF!=O$122,#REF!*#REF!,0)</f>
        <v>#REF!</v>
      </c>
    </row>
    <row r="130" spans="2:39" ht="15">
      <c r="D130" s="385" t="e">
        <f>IF(OR(#REF!=D$122,#REF!=D$122),0,#REF!*#REF!)+IF(#REF!=D$122,#REF!*#REF!,0)+IF(#REF!=D$122,#REF!*#REF!,0)</f>
        <v>#REF!</v>
      </c>
      <c r="E130" s="18" t="e">
        <f>IF(OR(#REF!=E$122,#REF!=E$122),0,#REF!*#REF!)+IF(#REF!=E$122,#REF!*#REF!,0)+IF(#REF!=E$122,#REF!*#REF!,0)</f>
        <v>#REF!</v>
      </c>
      <c r="F130" s="18" t="e">
        <f>IF(OR(#REF!=F$122,#REF!=F$122),0,#REF!*#REF!)+IF(#REF!=F$122,#REF!*#REF!,0)+IF(#REF!=F$122,#REF!*#REF!,0)</f>
        <v>#REF!</v>
      </c>
      <c r="G130" s="18" t="e">
        <f>IF(OR(#REF!=G$122,#REF!=G$122),0,#REF!*#REF!)+IF(#REF!=G$122,#REF!*#REF!,0)+IF(#REF!=G$122,#REF!*#REF!,0)</f>
        <v>#REF!</v>
      </c>
      <c r="H130" s="18" t="e">
        <f>IF(OR(#REF!=H$122,#REF!=H$122),0,#REF!*#REF!)+IF(#REF!=H$122,#REF!*#REF!,0)+IF(#REF!=H$122,#REF!*#REF!,0)</f>
        <v>#REF!</v>
      </c>
      <c r="I130" s="18" t="e">
        <f>IF(OR(#REF!=I$122,#REF!=I$122),0,#REF!*#REF!)+IF(#REF!=I$122,#REF!*#REF!,0)+IF(#REF!=I$122,#REF!*#REF!,0)</f>
        <v>#REF!</v>
      </c>
      <c r="J130" s="18" t="e">
        <f>IF(OR(#REF!=J$122,#REF!=J$122),0,#REF!*#REF!)+IF(#REF!=J$122,#REF!*#REF!,0)+IF(#REF!=J$122,#REF!*#REF!,0)</f>
        <v>#REF!</v>
      </c>
      <c r="K130" s="18" t="e">
        <f>IF(OR(#REF!=K$122,#REF!=K$122),0,#REF!*#REF!)+IF(#REF!=K$122,#REF!*#REF!,0)+IF(#REF!=K$122,#REF!*#REF!,0)</f>
        <v>#REF!</v>
      </c>
      <c r="L130" s="18" t="e">
        <f>IF(OR(#REF!=L$122,#REF!=L$122),0,#REF!*#REF!)+IF(#REF!=L$122,#REF!*#REF!,0)+IF(#REF!=L$122,#REF!*#REF!,0)</f>
        <v>#REF!</v>
      </c>
      <c r="M130" s="18" t="e">
        <f>IF(OR(#REF!=M$122,#REF!=M$122),0,#REF!*#REF!)+IF(#REF!=M$122,#REF!*#REF!,0)+IF(#REF!=M$122,#REF!*#REF!,0)</f>
        <v>#REF!</v>
      </c>
      <c r="N130" s="18" t="e">
        <f>IF(OR(#REF!=N$122,#REF!=N$122),0,#REF!*#REF!)+IF(#REF!=N$122,#REF!*#REF!,0)+IF(#REF!=N$122,#REF!*#REF!,0)</f>
        <v>#REF!</v>
      </c>
      <c r="O130" s="45" t="e">
        <f>IF(OR(#REF!=O$122,#REF!=O$122),0,#REF!*#REF!)+IF(#REF!=O$122,#REF!*#REF!,0)+IF(#REF!=O$122,#REF!*#REF!,0)</f>
        <v>#REF!</v>
      </c>
      <c r="P130" s="403" t="e">
        <f>IF(OR(#REF!=D$122,#REF!=D$122),0,#REF!*#REF!)+IF(#REF!=D$122,#REF!*#REF!,0)+IF(#REF!=D$122,#REF!*#REF!,0)</f>
        <v>#REF!</v>
      </c>
      <c r="Q130" s="404" t="e">
        <f>IF(OR(#REF!=E$122,#REF!=E$122),0,#REF!*#REF!)+IF(#REF!=E$122,#REF!*#REF!,0)+IF(#REF!=E$122,#REF!*#REF!,0)</f>
        <v>#REF!</v>
      </c>
      <c r="R130" s="404" t="e">
        <f>IF(OR(#REF!=F$122,#REF!=F$122),0,#REF!*#REF!)+IF(#REF!=F$122,#REF!*#REF!,0)+IF(#REF!=F$122,#REF!*#REF!,0)</f>
        <v>#REF!</v>
      </c>
      <c r="S130" s="404" t="e">
        <f>IF(OR(#REF!=G$122,#REF!=G$122),0,#REF!*#REF!)+IF(#REF!=G$122,#REF!*#REF!,0)+IF(#REF!=G$122,#REF!*#REF!,0)</f>
        <v>#REF!</v>
      </c>
      <c r="T130" s="404" t="e">
        <f>IF(OR(#REF!=H$122,#REF!=H$122),0,#REF!*#REF!)+IF(#REF!=H$122,#REF!*#REF!,0)+IF(#REF!=H$122,#REF!*#REF!,0)</f>
        <v>#REF!</v>
      </c>
      <c r="U130" s="404" t="e">
        <f>IF(OR(#REF!=I$122,#REF!=I$122),0,#REF!*#REF!)+IF(#REF!=I$122,#REF!*#REF!,0)+IF(#REF!=I$122,#REF!*#REF!,0)</f>
        <v>#REF!</v>
      </c>
      <c r="V130" s="404" t="e">
        <f>IF(OR(#REF!=J$122,#REF!=J$122),0,#REF!*#REF!)+IF(#REF!=J$122,#REF!*#REF!,0)+IF(#REF!=J$122,#REF!*#REF!,0)</f>
        <v>#REF!</v>
      </c>
      <c r="W130" s="404" t="e">
        <f>IF(OR(#REF!=K$122,#REF!=K$122),0,#REF!*#REF!)+IF(#REF!=K$122,#REF!*#REF!,0)+IF(#REF!=K$122,#REF!*#REF!,0)</f>
        <v>#REF!</v>
      </c>
      <c r="X130" s="404" t="e">
        <f>IF(OR(#REF!=L$122,#REF!=L$122),0,#REF!*#REF!)+IF(#REF!=L$122,#REF!*#REF!,0)+IF(#REF!=L$122,#REF!*#REF!,0)</f>
        <v>#REF!</v>
      </c>
      <c r="Y130" s="404" t="e">
        <f>IF(OR(#REF!=M$122,#REF!=M$122),0,#REF!*#REF!)+IF(#REF!=M$122,#REF!*#REF!,0)+IF(#REF!=M$122,#REF!*#REF!,0)</f>
        <v>#REF!</v>
      </c>
      <c r="Z130" s="404" t="e">
        <f>IF(OR(#REF!=N$122,#REF!=N$122),0,#REF!*#REF!)+IF(#REF!=N$122,#REF!*#REF!,0)+IF(#REF!=N$122,#REF!*#REF!,0)</f>
        <v>#REF!</v>
      </c>
      <c r="AA130" s="405" t="e">
        <f>IF(OR(#REF!=O$122,#REF!=O$122),0,#REF!*#REF!)+IF(#REF!=O$122,#REF!*#REF!,0)+IF(#REF!=O$122,#REF!*#REF!,0)</f>
        <v>#REF!</v>
      </c>
      <c r="AB130" s="403" t="e">
        <f>IF(OR(#REF!=D$122,#REF!=D$122),0,#REF!*#REF!)+IF(#REF!=D$122,#REF!*#REF!,0)+IF(#REF!=D$122,#REF!*#REF!,0)</f>
        <v>#REF!</v>
      </c>
      <c r="AC130" s="404" t="e">
        <f>IF(OR(#REF!=E$122,#REF!=E$122),0,#REF!*#REF!)+IF(#REF!=E$122,#REF!*#REF!,0)+IF(#REF!=E$122,#REF!*#REF!,0)</f>
        <v>#REF!</v>
      </c>
      <c r="AD130" s="404" t="e">
        <f>IF(OR(#REF!=F$122,#REF!=F$122),0,#REF!*#REF!)+IF(#REF!=F$122,#REF!*#REF!,0)+IF(#REF!=F$122,#REF!*#REF!,0)</f>
        <v>#REF!</v>
      </c>
      <c r="AE130" s="404" t="e">
        <f>IF(OR(#REF!=G$122,#REF!=G$122),0,#REF!*#REF!)+IF(#REF!=G$122,#REF!*#REF!,0)+IF(#REF!=G$122,#REF!*#REF!,0)</f>
        <v>#REF!</v>
      </c>
      <c r="AF130" s="404" t="e">
        <f>IF(OR(#REF!=H$122,#REF!=H$122),0,#REF!*#REF!)+IF(#REF!=H$122,#REF!*#REF!,0)+IF(#REF!=H$122,#REF!*#REF!,0)</f>
        <v>#REF!</v>
      </c>
      <c r="AG130" s="404" t="e">
        <f>IF(OR(#REF!=I$122,#REF!=I$122),0,#REF!*#REF!)+IF(#REF!=I$122,#REF!*#REF!,0)+IF(#REF!=I$122,#REF!*#REF!,0)</f>
        <v>#REF!</v>
      </c>
      <c r="AH130" s="404" t="e">
        <f>IF(OR(#REF!=J$122,#REF!=J$122),0,#REF!*#REF!)+IF(#REF!=J$122,#REF!*#REF!,0)+IF(#REF!=J$122,#REF!*#REF!,0)</f>
        <v>#REF!</v>
      </c>
      <c r="AI130" s="404" t="e">
        <f>IF(OR(#REF!=K$122,#REF!=K$122),0,#REF!*#REF!)+IF(#REF!=K$122,#REF!*#REF!,0)+IF(#REF!=K$122,#REF!*#REF!,0)</f>
        <v>#REF!</v>
      </c>
      <c r="AJ130" s="404" t="e">
        <f>IF(OR(#REF!=L$122,#REF!=L$122),0,#REF!*#REF!)+IF(#REF!=L$122,#REF!*#REF!,0)+IF(#REF!=L$122,#REF!*#REF!,0)</f>
        <v>#REF!</v>
      </c>
      <c r="AK130" s="404" t="e">
        <f>IF(OR(#REF!=M$122,#REF!=M$122),0,#REF!*#REF!)+IF(#REF!=M$122,#REF!*#REF!,0)+IF(#REF!=M$122,#REF!*#REF!,0)</f>
        <v>#REF!</v>
      </c>
      <c r="AL130" s="404" t="e">
        <f>IF(OR(#REF!=N$122,#REF!=N$122),0,#REF!*#REF!)+IF(#REF!=N$122,#REF!*#REF!,0)+IF(#REF!=N$122,#REF!*#REF!,0)</f>
        <v>#REF!</v>
      </c>
      <c r="AM130" s="405" t="e">
        <f>IF(OR(#REF!=O$122,#REF!=O$122),0,#REF!*#REF!)+IF(#REF!=O$122,#REF!*#REF!,0)+IF(#REF!=O$122,#REF!*#REF!,0)</f>
        <v>#REF!</v>
      </c>
    </row>
    <row r="131" spans="2:39" ht="15.75" thickBot="1">
      <c r="D131" s="386" t="e">
        <f>IF(OR(#REF!=D$122,#REF!=D$122),0,#REF!*#REF!)+IF(#REF!=D$122,#REF!*#REF!,0)+IF(#REF!=D$122,#REF!*#REF!,0)</f>
        <v>#REF!</v>
      </c>
      <c r="E131" s="33" t="e">
        <f>IF(OR(#REF!=E$122,#REF!=E$122),0,#REF!*#REF!)+IF(#REF!=E$122,#REF!*#REF!,0)+IF(#REF!=E$122,#REF!*#REF!,0)</f>
        <v>#REF!</v>
      </c>
      <c r="F131" s="33" t="e">
        <f>IF(OR(#REF!=F$122,#REF!=F$122),0,#REF!*#REF!)+IF(#REF!=F$122,#REF!*#REF!,0)+IF(#REF!=F$122,#REF!*#REF!,0)</f>
        <v>#REF!</v>
      </c>
      <c r="G131" s="33" t="e">
        <f>IF(OR(#REF!=G$122,#REF!=G$122),0,#REF!*#REF!)+IF(#REF!=G$122,#REF!*#REF!,0)+IF(#REF!=G$122,#REF!*#REF!,0)</f>
        <v>#REF!</v>
      </c>
      <c r="H131" s="33" t="e">
        <f>IF(OR(#REF!=H$122,#REF!=H$122),0,#REF!*#REF!)+IF(#REF!=H$122,#REF!*#REF!,0)+IF(#REF!=H$122,#REF!*#REF!,0)</f>
        <v>#REF!</v>
      </c>
      <c r="I131" s="33" t="e">
        <f>IF(OR(#REF!=I$122,#REF!=I$122),0,#REF!*#REF!)+IF(#REF!=I$122,#REF!*#REF!,0)+IF(#REF!=I$122,#REF!*#REF!,0)</f>
        <v>#REF!</v>
      </c>
      <c r="J131" s="33" t="e">
        <f>IF(OR(#REF!=J$122,#REF!=J$122),0,#REF!*#REF!)+IF(#REF!=J$122,#REF!*#REF!,0)+IF(#REF!=J$122,#REF!*#REF!,0)</f>
        <v>#REF!</v>
      </c>
      <c r="K131" s="33" t="e">
        <f>IF(OR(#REF!=K$122,#REF!=K$122),0,#REF!*#REF!)+IF(#REF!=K$122,#REF!*#REF!,0)+IF(#REF!=K$122,#REF!*#REF!,0)</f>
        <v>#REF!</v>
      </c>
      <c r="L131" s="33" t="e">
        <f>IF(OR(#REF!=L$122,#REF!=L$122),0,#REF!*#REF!)+IF(#REF!=L$122,#REF!*#REF!,0)+IF(#REF!=L$122,#REF!*#REF!,0)</f>
        <v>#REF!</v>
      </c>
      <c r="M131" s="33" t="e">
        <f>IF(OR(#REF!=M$122,#REF!=M$122),0,#REF!*#REF!)+IF(#REF!=M$122,#REF!*#REF!,0)+IF(#REF!=M$122,#REF!*#REF!,0)</f>
        <v>#REF!</v>
      </c>
      <c r="N131" s="33" t="e">
        <f>IF(OR(#REF!=N$122,#REF!=N$122),0,#REF!*#REF!)+IF(#REF!=N$122,#REF!*#REF!,0)+IF(#REF!=N$122,#REF!*#REF!,0)</f>
        <v>#REF!</v>
      </c>
      <c r="O131" s="46" t="e">
        <f>IF(OR(#REF!=O$122,#REF!=O$122),0,#REF!*#REF!)+IF(#REF!=O$122,#REF!*#REF!,0)+IF(#REF!=O$122,#REF!*#REF!,0)</f>
        <v>#REF!</v>
      </c>
      <c r="P131" s="406" t="e">
        <f>IF(OR(#REF!=D$122,#REF!=D$122),0,#REF!*#REF!)+IF(#REF!=D$122,#REF!*#REF!,0)+IF(#REF!=D$122,#REF!*#REF!,0)</f>
        <v>#REF!</v>
      </c>
      <c r="Q131" s="407" t="e">
        <f>IF(OR(#REF!=E$122,#REF!=E$122),0,#REF!*#REF!)+IF(#REF!=E$122,#REF!*#REF!,0)+IF(#REF!=E$122,#REF!*#REF!,0)</f>
        <v>#REF!</v>
      </c>
      <c r="R131" s="407" t="e">
        <f>IF(OR(#REF!=F$122,#REF!=F$122),0,#REF!*#REF!)+IF(#REF!=F$122,#REF!*#REF!,0)+IF(#REF!=F$122,#REF!*#REF!,0)</f>
        <v>#REF!</v>
      </c>
      <c r="S131" s="407" t="e">
        <f>IF(OR(#REF!=G$122,#REF!=G$122),0,#REF!*#REF!)+IF(#REF!=G$122,#REF!*#REF!,0)+IF(#REF!=G$122,#REF!*#REF!,0)</f>
        <v>#REF!</v>
      </c>
      <c r="T131" s="407" t="e">
        <f>IF(OR(#REF!=H$122,#REF!=H$122),0,#REF!*#REF!)+IF(#REF!=H$122,#REF!*#REF!,0)+IF(#REF!=H$122,#REF!*#REF!,0)</f>
        <v>#REF!</v>
      </c>
      <c r="U131" s="407" t="e">
        <f>IF(OR(#REF!=I$122,#REF!=I$122),0,#REF!*#REF!)+IF(#REF!=I$122,#REF!*#REF!,0)+IF(#REF!=I$122,#REF!*#REF!,0)</f>
        <v>#REF!</v>
      </c>
      <c r="V131" s="407" t="e">
        <f>IF(OR(#REF!=J$122,#REF!=J$122),0,#REF!*#REF!)+IF(#REF!=J$122,#REF!*#REF!,0)+IF(#REF!=J$122,#REF!*#REF!,0)</f>
        <v>#REF!</v>
      </c>
      <c r="W131" s="407" t="e">
        <f>IF(OR(#REF!=K$122,#REF!=K$122),0,#REF!*#REF!)+IF(#REF!=K$122,#REF!*#REF!,0)+IF(#REF!=K$122,#REF!*#REF!,0)</f>
        <v>#REF!</v>
      </c>
      <c r="X131" s="407" t="e">
        <f>IF(OR(#REF!=L$122,#REF!=L$122),0,#REF!*#REF!)+IF(#REF!=L$122,#REF!*#REF!,0)+IF(#REF!=L$122,#REF!*#REF!,0)</f>
        <v>#REF!</v>
      </c>
      <c r="Y131" s="407" t="e">
        <f>IF(OR(#REF!=M$122,#REF!=M$122),0,#REF!*#REF!)+IF(#REF!=M$122,#REF!*#REF!,0)+IF(#REF!=M$122,#REF!*#REF!,0)</f>
        <v>#REF!</v>
      </c>
      <c r="Z131" s="407" t="e">
        <f>IF(OR(#REF!=N$122,#REF!=N$122),0,#REF!*#REF!)+IF(#REF!=N$122,#REF!*#REF!,0)+IF(#REF!=N$122,#REF!*#REF!,0)</f>
        <v>#REF!</v>
      </c>
      <c r="AA131" s="408" t="e">
        <f>IF(OR(#REF!=O$122,#REF!=O$122),0,#REF!*#REF!)+IF(#REF!=O$122,#REF!*#REF!,0)+IF(#REF!=O$122,#REF!*#REF!,0)</f>
        <v>#REF!</v>
      </c>
      <c r="AB131" s="406" t="e">
        <f>IF(OR(#REF!=D$122,#REF!=D$122),0,#REF!*#REF!)+IF(#REF!=D$122,#REF!*#REF!,0)+IF(#REF!=D$122,#REF!*#REF!,0)</f>
        <v>#REF!</v>
      </c>
      <c r="AC131" s="407" t="e">
        <f>IF(OR(#REF!=E$122,#REF!=E$122),0,#REF!*#REF!)+IF(#REF!=E$122,#REF!*#REF!,0)+IF(#REF!=E$122,#REF!*#REF!,0)</f>
        <v>#REF!</v>
      </c>
      <c r="AD131" s="407" t="e">
        <f>IF(OR(#REF!=F$122,#REF!=F$122),0,#REF!*#REF!)+IF(#REF!=F$122,#REF!*#REF!,0)+IF(#REF!=F$122,#REF!*#REF!,0)</f>
        <v>#REF!</v>
      </c>
      <c r="AE131" s="407" t="e">
        <f>IF(OR(#REF!=G$122,#REF!=G$122),0,#REF!*#REF!)+IF(#REF!=G$122,#REF!*#REF!,0)+IF(#REF!=G$122,#REF!*#REF!,0)</f>
        <v>#REF!</v>
      </c>
      <c r="AF131" s="407" t="e">
        <f>IF(OR(#REF!=H$122,#REF!=H$122),0,#REF!*#REF!)+IF(#REF!=H$122,#REF!*#REF!,0)+IF(#REF!=H$122,#REF!*#REF!,0)</f>
        <v>#REF!</v>
      </c>
      <c r="AG131" s="407" t="e">
        <f>IF(OR(#REF!=I$122,#REF!=I$122),0,#REF!*#REF!)+IF(#REF!=I$122,#REF!*#REF!,0)+IF(#REF!=I$122,#REF!*#REF!,0)</f>
        <v>#REF!</v>
      </c>
      <c r="AH131" s="407" t="e">
        <f>IF(OR(#REF!=J$122,#REF!=J$122),0,#REF!*#REF!)+IF(#REF!=J$122,#REF!*#REF!,0)+IF(#REF!=J$122,#REF!*#REF!,0)</f>
        <v>#REF!</v>
      </c>
      <c r="AI131" s="407" t="e">
        <f>IF(OR(#REF!=K$122,#REF!=K$122),0,#REF!*#REF!)+IF(#REF!=K$122,#REF!*#REF!,0)+IF(#REF!=K$122,#REF!*#REF!,0)</f>
        <v>#REF!</v>
      </c>
      <c r="AJ131" s="407" t="e">
        <f>IF(OR(#REF!=L$122,#REF!=L$122),0,#REF!*#REF!)+IF(#REF!=L$122,#REF!*#REF!,0)+IF(#REF!=L$122,#REF!*#REF!,0)</f>
        <v>#REF!</v>
      </c>
      <c r="AK131" s="407" t="e">
        <f>IF(OR(#REF!=M$122,#REF!=M$122),0,#REF!*#REF!)+IF(#REF!=M$122,#REF!*#REF!,0)+IF(#REF!=M$122,#REF!*#REF!,0)</f>
        <v>#REF!</v>
      </c>
      <c r="AL131" s="407" t="e">
        <f>IF(OR(#REF!=N$122,#REF!=N$122),0,#REF!*#REF!)+IF(#REF!=N$122,#REF!*#REF!,0)+IF(#REF!=N$122,#REF!*#REF!,0)</f>
        <v>#REF!</v>
      </c>
      <c r="AM131" s="408" t="e">
        <f>IF(OR(#REF!=O$122,#REF!=O$122),0,#REF!*#REF!)+IF(#REF!=O$122,#REF!*#REF!,0)+IF(#REF!=O$122,#REF!*#REF!,0)</f>
        <v>#REF!</v>
      </c>
    </row>
    <row r="132" spans="2:39" ht="15.75" thickBot="1">
      <c r="D132" s="387" t="e">
        <f>IF(D122&lt;12-#REF!+1,0,SUM(D124:D131))</f>
        <v>#REF!</v>
      </c>
      <c r="E132" s="174" t="e">
        <f>IF(E122&lt;12-#REF!+1,0,SUM(E124:E131))</f>
        <v>#REF!</v>
      </c>
      <c r="F132" s="174" t="e">
        <f>IF(F122&lt;12-#REF!+1,0,SUM(F124:F131))</f>
        <v>#REF!</v>
      </c>
      <c r="G132" s="174" t="e">
        <f>IF(G122&lt;12-#REF!+1,0,SUM(G124:G131))</f>
        <v>#REF!</v>
      </c>
      <c r="H132" s="174" t="e">
        <f>IF(H122&lt;12-#REF!+1,0,SUM(H124:H131))</f>
        <v>#REF!</v>
      </c>
      <c r="I132" s="174" t="e">
        <f>IF(I122&lt;12-#REF!+1,0,SUM(I124:I131))</f>
        <v>#REF!</v>
      </c>
      <c r="J132" s="174" t="e">
        <f>IF(J122&lt;12-#REF!+1,0,SUM(J124:J131))</f>
        <v>#REF!</v>
      </c>
      <c r="K132" s="174" t="e">
        <f>IF(K122&lt;12-#REF!+1,0,SUM(K124:K131))</f>
        <v>#REF!</v>
      </c>
      <c r="L132" s="174" t="e">
        <f>IF(L122&lt;12-#REF!+1,0,SUM(L124:L131))</f>
        <v>#REF!</v>
      </c>
      <c r="M132" s="174" t="e">
        <f>IF(M122&lt;12-#REF!+1,0,SUM(M124:M131))</f>
        <v>#REF!</v>
      </c>
      <c r="N132" s="174" t="e">
        <f>IF(N122&lt;12-#REF!+1,0,SUM(N124:N131))</f>
        <v>#REF!</v>
      </c>
      <c r="O132" s="174" t="e">
        <f>IF(O122&lt;12-#REF!+1,0,SUM(O124:O131))</f>
        <v>#REF!</v>
      </c>
      <c r="P132" s="387" t="e">
        <f t="shared" ref="P132:AA132" si="11">SUM(P124:P131)</f>
        <v>#REF!</v>
      </c>
      <c r="Q132" s="32" t="e">
        <f t="shared" si="11"/>
        <v>#REF!</v>
      </c>
      <c r="R132" s="32" t="e">
        <f t="shared" si="11"/>
        <v>#REF!</v>
      </c>
      <c r="S132" s="32" t="e">
        <f t="shared" si="11"/>
        <v>#REF!</v>
      </c>
      <c r="T132" s="32" t="e">
        <f t="shared" si="11"/>
        <v>#REF!</v>
      </c>
      <c r="U132" s="32" t="e">
        <f t="shared" si="11"/>
        <v>#REF!</v>
      </c>
      <c r="V132" s="32" t="e">
        <f t="shared" si="11"/>
        <v>#REF!</v>
      </c>
      <c r="W132" s="32" t="e">
        <f t="shared" si="11"/>
        <v>#REF!</v>
      </c>
      <c r="X132" s="32" t="e">
        <f t="shared" si="11"/>
        <v>#REF!</v>
      </c>
      <c r="Y132" s="32" t="e">
        <f t="shared" si="11"/>
        <v>#REF!</v>
      </c>
      <c r="Z132" s="32" t="e">
        <f t="shared" si="11"/>
        <v>#REF!</v>
      </c>
      <c r="AA132" s="47" t="e">
        <f t="shared" si="11"/>
        <v>#REF!</v>
      </c>
      <c r="AB132" s="388" t="e">
        <f t="shared" ref="AB132:AM132" si="12">SUM(AB124:AB131)</f>
        <v>#REF!</v>
      </c>
      <c r="AC132" s="389" t="e">
        <f t="shared" si="12"/>
        <v>#REF!</v>
      </c>
      <c r="AD132" s="389" t="e">
        <f t="shared" si="12"/>
        <v>#REF!</v>
      </c>
      <c r="AE132" s="389" t="e">
        <f t="shared" si="12"/>
        <v>#REF!</v>
      </c>
      <c r="AF132" s="389" t="e">
        <f t="shared" si="12"/>
        <v>#REF!</v>
      </c>
      <c r="AG132" s="389" t="e">
        <f t="shared" si="12"/>
        <v>#REF!</v>
      </c>
      <c r="AH132" s="389" t="e">
        <f t="shared" si="12"/>
        <v>#REF!</v>
      </c>
      <c r="AI132" s="389" t="e">
        <f t="shared" si="12"/>
        <v>#REF!</v>
      </c>
      <c r="AJ132" s="389" t="e">
        <f t="shared" si="12"/>
        <v>#REF!</v>
      </c>
      <c r="AK132" s="389" t="e">
        <f t="shared" si="12"/>
        <v>#REF!</v>
      </c>
      <c r="AL132" s="389" t="e">
        <f t="shared" si="12"/>
        <v>#REF!</v>
      </c>
      <c r="AM132" s="390" t="e">
        <f t="shared" si="12"/>
        <v>#REF!</v>
      </c>
    </row>
    <row r="133" spans="2:39" ht="15">
      <c r="D133" s="397"/>
      <c r="E133" s="2"/>
      <c r="F133" s="2"/>
      <c r="G133" s="2"/>
      <c r="H133" s="2"/>
      <c r="I133" s="2"/>
      <c r="J133" s="2"/>
      <c r="K133" s="2"/>
      <c r="L133" s="2"/>
      <c r="M133" s="2"/>
      <c r="N133" s="2"/>
      <c r="O133" s="2"/>
      <c r="P133" s="2"/>
      <c r="Q133" s="396"/>
    </row>
    <row r="134" spans="2:39" ht="13.5" thickBot="1"/>
    <row r="135" spans="2:39" ht="18">
      <c r="D135" s="171" t="s">
        <v>1474</v>
      </c>
      <c r="E135" s="170"/>
      <c r="F135" s="170"/>
      <c r="G135" s="170"/>
      <c r="H135" s="170"/>
      <c r="I135" s="175"/>
      <c r="J135" s="170"/>
      <c r="K135" s="170"/>
      <c r="L135" s="170"/>
      <c r="M135" s="170"/>
      <c r="N135" s="170"/>
      <c r="O135" s="172"/>
      <c r="P135" s="16"/>
    </row>
    <row r="136" spans="2:39" ht="15.75">
      <c r="D136" s="40"/>
      <c r="E136" s="19"/>
      <c r="F136" s="19"/>
      <c r="G136" s="19"/>
      <c r="H136" s="19"/>
      <c r="I136" s="19"/>
      <c r="J136" s="19"/>
      <c r="M136" s="16"/>
      <c r="N136" s="16"/>
      <c r="O136" s="173"/>
      <c r="P136" s="16"/>
    </row>
    <row r="137" spans="2:39" ht="15.75">
      <c r="D137" s="176" t="e">
        <f>#REF!</f>
        <v>#REF!</v>
      </c>
      <c r="E137" s="42" t="s">
        <v>197</v>
      </c>
      <c r="F137" s="43"/>
      <c r="G137" s="42" t="s">
        <v>198</v>
      </c>
      <c r="H137" s="180" t="e">
        <f>#REF!</f>
        <v>#REF!</v>
      </c>
      <c r="I137" s="42" t="s">
        <v>197</v>
      </c>
      <c r="J137" s="43"/>
      <c r="K137" s="42" t="s">
        <v>198</v>
      </c>
      <c r="L137" s="180" t="e">
        <f>#REF!</f>
        <v>#REF!</v>
      </c>
      <c r="M137" s="42" t="s">
        <v>197</v>
      </c>
      <c r="N137" s="43"/>
      <c r="O137" s="44" t="s">
        <v>198</v>
      </c>
      <c r="P137" s="16"/>
    </row>
    <row r="138" spans="2:39" ht="15">
      <c r="D138" s="177" t="s">
        <v>199</v>
      </c>
      <c r="E138" s="36">
        <f>'Daten int.'!C11</f>
        <v>7100</v>
      </c>
      <c r="F138" s="30">
        <f>'Daten int.'!C39+'Daten int.'!C40</f>
        <v>0.105</v>
      </c>
      <c r="G138" s="36">
        <f>'Daten int.'!C11*F138</f>
        <v>745.5</v>
      </c>
      <c r="H138" s="181" t="s">
        <v>199</v>
      </c>
      <c r="I138" s="36">
        <f>'Daten int.'!D11</f>
        <v>7300</v>
      </c>
      <c r="J138" s="30">
        <f>'Daten int.'!D39+'Daten int.'!D40</f>
        <v>0.105</v>
      </c>
      <c r="K138" s="36">
        <f>'Daten int.'!D11*J138</f>
        <v>766.5</v>
      </c>
      <c r="L138" s="181" t="s">
        <v>199</v>
      </c>
      <c r="M138" s="36">
        <f>'Daten int.'!E11</f>
        <v>7500</v>
      </c>
      <c r="N138" s="30">
        <f>'Daten int.'!E39+'Daten int.'!E40</f>
        <v>0.105</v>
      </c>
      <c r="O138" s="35">
        <f>'Daten int.'!E11*N138</f>
        <v>787.5</v>
      </c>
      <c r="P138" s="16"/>
    </row>
    <row r="139" spans="2:39" ht="15">
      <c r="D139" s="177" t="s">
        <v>200</v>
      </c>
      <c r="E139" s="36">
        <f>'Daten int.'!C13</f>
        <v>4837.5</v>
      </c>
      <c r="F139" s="30">
        <f>'Daten int.'!C41+'Daten int.'!C42</f>
        <v>9.5000000000000001E-2</v>
      </c>
      <c r="G139" s="36">
        <f>'Daten int.'!C13*F139</f>
        <v>459.5625</v>
      </c>
      <c r="H139" s="181" t="s">
        <v>200</v>
      </c>
      <c r="I139" s="36">
        <f>'Daten int.'!D13</f>
        <v>4987.5</v>
      </c>
      <c r="J139" s="30">
        <f>'Daten int.'!D41+'Daten int.'!D42</f>
        <v>9.5000000000000001E-2</v>
      </c>
      <c r="K139" s="36">
        <f>'Daten int.'!D13*J139</f>
        <v>473.8125</v>
      </c>
      <c r="L139" s="181" t="s">
        <v>200</v>
      </c>
      <c r="M139" s="36">
        <f>'Daten int.'!E13</f>
        <v>5137.5</v>
      </c>
      <c r="N139" s="30">
        <f>'Daten int.'!E41+'Daten int.'!E42</f>
        <v>9.5000000000000001E-2</v>
      </c>
      <c r="O139" s="35">
        <f>'Daten int.'!E13*N139</f>
        <v>488.0625</v>
      </c>
      <c r="P139" s="16"/>
    </row>
    <row r="140" spans="2:39" ht="15">
      <c r="D140" s="177" t="s">
        <v>201</v>
      </c>
      <c r="E140" s="36">
        <f>'Daten int.'!C15</f>
        <v>6555</v>
      </c>
      <c r="F140" s="30">
        <f>'Daten int.'!C43</f>
        <v>0.01</v>
      </c>
      <c r="G140" s="36">
        <f>'Daten int.'!C15*F140</f>
        <v>65.55</v>
      </c>
      <c r="H140" s="181" t="s">
        <v>201</v>
      </c>
      <c r="I140" s="36">
        <f>'Daten int.'!D15</f>
        <v>6720</v>
      </c>
      <c r="J140" s="30">
        <f>'Daten int.'!D43</f>
        <v>0.01</v>
      </c>
      <c r="K140" s="36">
        <f>'Daten int.'!D15*J140</f>
        <v>67.2</v>
      </c>
      <c r="L140" s="181" t="s">
        <v>201</v>
      </c>
      <c r="M140" s="36">
        <f>'Daten int.'!E15</f>
        <v>6850</v>
      </c>
      <c r="N140" s="30">
        <f>'Daten int.'!E43</f>
        <v>0.01</v>
      </c>
      <c r="O140" s="35">
        <f>'Daten int.'!E15*N140</f>
        <v>68.5</v>
      </c>
      <c r="P140" s="16"/>
    </row>
    <row r="141" spans="2:39" ht="16.5" thickBot="1">
      <c r="D141" s="31"/>
      <c r="E141" s="178" t="s">
        <v>87</v>
      </c>
      <c r="F141" s="37">
        <f>SUM(F138:F140)</f>
        <v>0.21000000000000002</v>
      </c>
      <c r="G141" s="179">
        <f>SUM(G138:G140)</f>
        <v>1270.6125</v>
      </c>
      <c r="H141" s="182"/>
      <c r="I141" s="178" t="s">
        <v>87</v>
      </c>
      <c r="J141" s="37">
        <f>SUM(J138:J140)</f>
        <v>0.21000000000000002</v>
      </c>
      <c r="K141" s="179">
        <f>SUM(K138:K140)</f>
        <v>1307.5125</v>
      </c>
      <c r="L141" s="182"/>
      <c r="M141" s="41" t="s">
        <v>87</v>
      </c>
      <c r="N141" s="37">
        <f>SUM(N138:N140)</f>
        <v>0.21000000000000002</v>
      </c>
      <c r="O141" s="38">
        <f>SUM(O138:O140)</f>
        <v>1344.0625</v>
      </c>
      <c r="P141" s="16"/>
    </row>
    <row r="142" spans="2:39" ht="15">
      <c r="D142" s="3"/>
      <c r="E142" s="3"/>
      <c r="F142" s="3"/>
      <c r="G142" s="3"/>
      <c r="H142" s="3"/>
      <c r="I142" s="3"/>
      <c r="J142" s="3"/>
      <c r="K142" s="3"/>
      <c r="L142" s="3"/>
      <c r="M142" s="3"/>
      <c r="N142" s="3"/>
      <c r="O142" s="3"/>
    </row>
    <row r="143" spans="2:39" ht="15">
      <c r="D143" s="3"/>
      <c r="E143" s="3"/>
      <c r="F143" s="3"/>
      <c r="G143" s="3"/>
      <c r="H143" s="3"/>
      <c r="I143" s="3"/>
      <c r="J143" s="3"/>
      <c r="K143" s="3"/>
      <c r="L143" s="3"/>
      <c r="M143" s="3"/>
      <c r="N143" s="3"/>
      <c r="O143" s="3"/>
    </row>
    <row r="144" spans="2:39" ht="20.25">
      <c r="B144" s="330" t="s">
        <v>1570</v>
      </c>
      <c r="C144" s="394" t="s">
        <v>86</v>
      </c>
      <c r="D144">
        <f>D5</f>
        <v>1</v>
      </c>
      <c r="E144">
        <f t="shared" ref="E144:AM144" si="13">E5</f>
        <v>2</v>
      </c>
      <c r="F144">
        <f t="shared" si="13"/>
        <v>3</v>
      </c>
      <c r="G144">
        <f t="shared" si="13"/>
        <v>4</v>
      </c>
      <c r="H144">
        <f t="shared" si="13"/>
        <v>5</v>
      </c>
      <c r="I144">
        <f t="shared" si="13"/>
        <v>6</v>
      </c>
      <c r="J144">
        <f t="shared" si="13"/>
        <v>7</v>
      </c>
      <c r="K144">
        <f t="shared" si="13"/>
        <v>8</v>
      </c>
      <c r="L144">
        <f t="shared" si="13"/>
        <v>9</v>
      </c>
      <c r="M144">
        <f t="shared" si="13"/>
        <v>10</v>
      </c>
      <c r="N144">
        <f t="shared" si="13"/>
        <v>11</v>
      </c>
      <c r="O144">
        <f t="shared" si="13"/>
        <v>12</v>
      </c>
      <c r="P144">
        <f t="shared" si="13"/>
        <v>13</v>
      </c>
      <c r="Q144">
        <f t="shared" si="13"/>
        <v>14</v>
      </c>
      <c r="R144">
        <f t="shared" si="13"/>
        <v>15</v>
      </c>
      <c r="S144">
        <f t="shared" si="13"/>
        <v>16</v>
      </c>
      <c r="T144">
        <f t="shared" si="13"/>
        <v>17</v>
      </c>
      <c r="U144">
        <f t="shared" si="13"/>
        <v>18</v>
      </c>
      <c r="V144">
        <f t="shared" si="13"/>
        <v>19</v>
      </c>
      <c r="W144">
        <f t="shared" si="13"/>
        <v>20</v>
      </c>
      <c r="X144">
        <f t="shared" si="13"/>
        <v>21</v>
      </c>
      <c r="Y144">
        <f t="shared" si="13"/>
        <v>22</v>
      </c>
      <c r="Z144">
        <f t="shared" si="13"/>
        <v>23</v>
      </c>
      <c r="AA144">
        <f t="shared" si="13"/>
        <v>24</v>
      </c>
      <c r="AB144">
        <f t="shared" si="13"/>
        <v>25</v>
      </c>
      <c r="AC144">
        <f t="shared" si="13"/>
        <v>26</v>
      </c>
      <c r="AD144">
        <f t="shared" si="13"/>
        <v>27</v>
      </c>
      <c r="AE144">
        <f t="shared" si="13"/>
        <v>28</v>
      </c>
      <c r="AF144">
        <f t="shared" si="13"/>
        <v>29</v>
      </c>
      <c r="AG144">
        <f t="shared" si="13"/>
        <v>30</v>
      </c>
      <c r="AH144">
        <f t="shared" si="13"/>
        <v>31</v>
      </c>
      <c r="AI144">
        <f t="shared" si="13"/>
        <v>32</v>
      </c>
      <c r="AJ144">
        <f t="shared" si="13"/>
        <v>33</v>
      </c>
      <c r="AK144">
        <f t="shared" si="13"/>
        <v>34</v>
      </c>
      <c r="AL144">
        <f t="shared" si="13"/>
        <v>35</v>
      </c>
      <c r="AM144">
        <f t="shared" si="13"/>
        <v>36</v>
      </c>
    </row>
    <row r="145" spans="3:41" s="168" customFormat="1" ht="19.5" thickBot="1">
      <c r="C145" s="392" t="s">
        <v>127</v>
      </c>
      <c r="D145" s="393">
        <f>Liquiditätsplan!C39</f>
        <v>0</v>
      </c>
      <c r="E145" s="393">
        <f>Liquiditätsplan!D39</f>
        <v>0</v>
      </c>
      <c r="F145" s="393">
        <f>Liquiditätsplan!E39</f>
        <v>0</v>
      </c>
      <c r="G145" s="393">
        <f>Liquiditätsplan!F39</f>
        <v>0</v>
      </c>
      <c r="H145" s="393">
        <f>Liquiditätsplan!G39</f>
        <v>0</v>
      </c>
      <c r="I145" s="393">
        <f>Liquiditätsplan!H39</f>
        <v>0</v>
      </c>
      <c r="J145" s="393">
        <f>Liquiditätsplan!I39</f>
        <v>0</v>
      </c>
      <c r="K145" s="393">
        <f>Liquiditätsplan!J39</f>
        <v>0</v>
      </c>
      <c r="L145" s="393">
        <f>Liquiditätsplan!K39</f>
        <v>0</v>
      </c>
      <c r="M145" s="393">
        <f>Liquiditätsplan!L39</f>
        <v>0</v>
      </c>
      <c r="N145" s="393">
        <f>Liquiditätsplan!M39</f>
        <v>0</v>
      </c>
      <c r="O145" s="393">
        <f>Liquiditätsplan!N39</f>
        <v>0</v>
      </c>
      <c r="P145" s="393" t="e">
        <f>Liquiditätsplan!#REF!</f>
        <v>#REF!</v>
      </c>
      <c r="Q145" s="393" t="e">
        <f>Liquiditätsplan!#REF!</f>
        <v>#REF!</v>
      </c>
      <c r="R145" s="393" t="e">
        <f>Liquiditätsplan!#REF!</f>
        <v>#REF!</v>
      </c>
      <c r="S145" s="393" t="e">
        <f>Liquiditätsplan!#REF!</f>
        <v>#REF!</v>
      </c>
      <c r="T145" s="393" t="e">
        <f>Liquiditätsplan!#REF!</f>
        <v>#REF!</v>
      </c>
      <c r="U145" s="393" t="e">
        <f>Liquiditätsplan!#REF!</f>
        <v>#REF!</v>
      </c>
      <c r="V145" s="393" t="e">
        <f>Liquiditätsplan!#REF!</f>
        <v>#REF!</v>
      </c>
      <c r="W145" s="393" t="e">
        <f>Liquiditätsplan!#REF!</f>
        <v>#REF!</v>
      </c>
      <c r="X145" s="393" t="e">
        <f>Liquiditätsplan!#REF!</f>
        <v>#REF!</v>
      </c>
      <c r="Y145" s="393" t="e">
        <f>Liquiditätsplan!#REF!</f>
        <v>#REF!</v>
      </c>
      <c r="Z145" s="393" t="e">
        <f>Liquiditätsplan!#REF!</f>
        <v>#REF!</v>
      </c>
      <c r="AA145" s="393" t="e">
        <f>Liquiditätsplan!#REF!</f>
        <v>#REF!</v>
      </c>
      <c r="AB145" s="393" t="e">
        <f>Liquiditätsplan!#REF!</f>
        <v>#REF!</v>
      </c>
      <c r="AC145" s="393" t="e">
        <f>Liquiditätsplan!#REF!</f>
        <v>#REF!</v>
      </c>
      <c r="AD145" s="393" t="e">
        <f>Liquiditätsplan!#REF!</f>
        <v>#REF!</v>
      </c>
      <c r="AE145" s="393" t="e">
        <f>Liquiditätsplan!#REF!</f>
        <v>#REF!</v>
      </c>
      <c r="AF145" s="393" t="e">
        <f>Liquiditätsplan!#REF!</f>
        <v>#REF!</v>
      </c>
      <c r="AG145" s="393" t="e">
        <f>Liquiditätsplan!#REF!</f>
        <v>#REF!</v>
      </c>
      <c r="AH145" s="393" t="e">
        <f>Liquiditätsplan!#REF!</f>
        <v>#REF!</v>
      </c>
      <c r="AI145" s="393" t="e">
        <f>Liquiditätsplan!#REF!</f>
        <v>#REF!</v>
      </c>
      <c r="AJ145" s="393" t="e">
        <f>Liquiditätsplan!#REF!</f>
        <v>#REF!</v>
      </c>
      <c r="AK145" s="393" t="e">
        <f>Liquiditätsplan!#REF!</f>
        <v>#REF!</v>
      </c>
      <c r="AL145" s="393" t="e">
        <f>Liquiditätsplan!#REF!</f>
        <v>#REF!</v>
      </c>
      <c r="AM145" s="393" t="e">
        <f>Liquiditätsplan!#REF!</f>
        <v>#REF!</v>
      </c>
      <c r="AN145" s="395" t="s">
        <v>1569</v>
      </c>
      <c r="AO145" s="395" t="s">
        <v>1568</v>
      </c>
    </row>
    <row r="146" spans="3:41" ht="13.5" thickTop="1"/>
  </sheetData>
  <sheetProtection algorithmName="SHA-512" hashValue="kGYSmZq9MUODDvtGxeYXmFKMaK16OY4w2m5JX6Nckv3YieW8n25zjd17LkvdMeQnvp7xFdvH4BSgVjTcLNg5sA==" saltValue="i5He6EeCaSvBY3T4GnHmmg==" spinCount="100000" sheet="1" objects="1" scenarios="1"/>
  <mergeCells count="1">
    <mergeCell ref="D121:O121"/>
  </mergeCells>
  <conditionalFormatting sqref="L5:O5 L47:O47 L59:O59">
    <cfRule type="expression" dxfId="0" priority="1" stopIfTrue="1">
      <formula>L$10&lt;(12-#REF!+1)</formula>
    </cfRule>
  </conditionalFormatting>
  <pageMargins left="3.937007874015748E-2" right="3.937007874015748E-2" top="0.15748031496062992" bottom="0.19685039370078741" header="0.19685039370078741" footer="0.11811023622047245"/>
  <pageSetup paperSize="9" scale="24"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47</vt:i4>
      </vt:variant>
    </vt:vector>
  </HeadingPairs>
  <TitlesOfParts>
    <vt:vector size="58" baseType="lpstr">
      <vt:lpstr>Hinweise</vt:lpstr>
      <vt:lpstr>Privatentnahmen</vt:lpstr>
      <vt:lpstr>Kapitalbedarfsplanung</vt:lpstr>
      <vt:lpstr>Finanzplanung</vt:lpstr>
      <vt:lpstr>Umsatzplan</vt:lpstr>
      <vt:lpstr>Liquiditätsplan</vt:lpstr>
      <vt:lpstr>Rentabilitätsberechnung</vt:lpstr>
      <vt:lpstr>Daten int.</vt:lpstr>
      <vt:lpstr>Kalk. int.</vt:lpstr>
      <vt:lpstr>Finanz. int.</vt:lpstr>
      <vt:lpstr>Gew.-St. int.</vt:lpstr>
      <vt:lpstr>Finanzplanung!______xlnm.Print_Area</vt:lpstr>
      <vt:lpstr>Kapitalbedarfsplanung!______xlnm.Print_Area</vt:lpstr>
      <vt:lpstr>Liquiditätsplan!______xlnm.Print_Area</vt:lpstr>
      <vt:lpstr>Privatentnahmen!______xlnm.Print_Area</vt:lpstr>
      <vt:lpstr>Rentabilitätsberechnung!______xlnm.Print_Area</vt:lpstr>
      <vt:lpstr>Liquiditätsplan!______xlnm.Print_Titles</vt:lpstr>
      <vt:lpstr>Finanzplanung!_____xlnm.Print_Area</vt:lpstr>
      <vt:lpstr>Kapitalbedarfsplanung!_____xlnm.Print_Area</vt:lpstr>
      <vt:lpstr>Liquiditätsplan!_____xlnm.Print_Area</vt:lpstr>
      <vt:lpstr>Privatentnahmen!_____xlnm.Print_Area</vt:lpstr>
      <vt:lpstr>Rentabilitätsberechnung!_____xlnm.Print_Area</vt:lpstr>
      <vt:lpstr>Liquiditätsplan!_____xlnm.Print_Titles</vt:lpstr>
      <vt:lpstr>Finanzplanung!____xlnm.Print_Area</vt:lpstr>
      <vt:lpstr>Hinweise!____xlnm.Print_Area</vt:lpstr>
      <vt:lpstr>Kapitalbedarfsplanung!____xlnm.Print_Area</vt:lpstr>
      <vt:lpstr>Liquiditätsplan!____xlnm.Print_Area</vt:lpstr>
      <vt:lpstr>Privatentnahmen!____xlnm.Print_Area</vt:lpstr>
      <vt:lpstr>Rentabilitätsberechnung!____xlnm.Print_Area</vt:lpstr>
      <vt:lpstr>Liquiditätsplan!____xlnm.Print_Titles</vt:lpstr>
      <vt:lpstr>'Finanz. int.'!___xlnm.Print_Area</vt:lpstr>
      <vt:lpstr>Finanzplanung!___xlnm.Print_Area</vt:lpstr>
      <vt:lpstr>Hinweise!___xlnm.Print_Area</vt:lpstr>
      <vt:lpstr>Kapitalbedarfsplanung!___xlnm.Print_Area</vt:lpstr>
      <vt:lpstr>Liquiditätsplan!___xlnm.Print_Area</vt:lpstr>
      <vt:lpstr>Privatentnahmen!___xlnm.Print_Area</vt:lpstr>
      <vt:lpstr>Rentabilitätsberechnung!___xlnm.Print_Area</vt:lpstr>
      <vt:lpstr>Liquiditätsplan!___xlnm.Print_Titles</vt:lpstr>
      <vt:lpstr>'Finanz. int.'!__xlnm.Print_Area</vt:lpstr>
      <vt:lpstr>Finanzplanung!__xlnm.Print_Area</vt:lpstr>
      <vt:lpstr>Hinweise!__xlnm.Print_Area</vt:lpstr>
      <vt:lpstr>Kapitalbedarfsplanung!__xlnm.Print_Area</vt:lpstr>
      <vt:lpstr>Liquiditätsplan!__xlnm.Print_Area</vt:lpstr>
      <vt:lpstr>Privatentnahmen!__xlnm.Print_Area</vt:lpstr>
      <vt:lpstr>Rentabilitätsberechnung!__xlnm.Print_Area</vt:lpstr>
      <vt:lpstr>Liquiditätsplan!__xlnm.Print_Titles</vt:lpstr>
      <vt:lpstr>'Daten int.'!Druckbereich</vt:lpstr>
      <vt:lpstr>'Finanz. int.'!Druckbereich</vt:lpstr>
      <vt:lpstr>Finanzplanung!Druckbereich</vt:lpstr>
      <vt:lpstr>'Gew.-St. int.'!Druckbereich</vt:lpstr>
      <vt:lpstr>Hinweise!Druckbereich</vt:lpstr>
      <vt:lpstr>Kapitalbedarfsplanung!Druckbereich</vt:lpstr>
      <vt:lpstr>Liquiditätsplan!Druckbereich</vt:lpstr>
      <vt:lpstr>Privatentnahmen!Druckbereich</vt:lpstr>
      <vt:lpstr>Rentabilitätsberechnung!Druckbereich</vt:lpstr>
      <vt:lpstr>Umsatzplan!Druckbereich</vt:lpstr>
      <vt:lpstr>'Gew.-St. int.'!Drucktitel</vt:lpstr>
      <vt:lpstr>Liquiditätsplan!Drucktitel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Aloys Mauer</dc:creator>
  <cp:lastModifiedBy>Martin Kamrath</cp:lastModifiedBy>
  <cp:lastPrinted>2024-04-02T13:39:25Z</cp:lastPrinted>
  <dcterms:created xsi:type="dcterms:W3CDTF">2020-09-09T06:14:35Z</dcterms:created>
  <dcterms:modified xsi:type="dcterms:W3CDTF">2024-09-13T15:36:51Z</dcterms:modified>
</cp:coreProperties>
</file>